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itom\Downloads\"/>
    </mc:Choice>
  </mc:AlternateContent>
  <xr:revisionPtr revIDLastSave="0" documentId="13_ncr:1_{D5173E65-3434-4191-817B-39C51D3732DB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乳がん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4" l="1"/>
  <c r="I25" i="4"/>
  <c r="I19" i="4"/>
  <c r="I8" i="4"/>
  <c r="I5" i="4"/>
  <c r="I12" i="4"/>
  <c r="I90" i="4"/>
  <c r="I86" i="4"/>
  <c r="I82" i="4"/>
  <c r="I80" i="4"/>
  <c r="I79" i="4"/>
  <c r="I78" i="4"/>
  <c r="I75" i="4"/>
  <c r="I74" i="4"/>
  <c r="I71" i="4"/>
  <c r="I70" i="4"/>
  <c r="I64" i="4"/>
  <c r="I62" i="4"/>
  <c r="I59" i="4"/>
  <c r="I58" i="4"/>
  <c r="I49" i="4"/>
  <c r="I44" i="4"/>
  <c r="I33" i="4"/>
  <c r="I31" i="4"/>
  <c r="I29" i="4"/>
  <c r="I26" i="4"/>
  <c r="I23" i="4"/>
  <c r="I21" i="4"/>
  <c r="I16" i="4"/>
  <c r="I67" i="4"/>
</calcChain>
</file>

<file path=xl/sharedStrings.xml><?xml version="1.0" encoding="utf-8"?>
<sst xmlns="http://schemas.openxmlformats.org/spreadsheetml/2006/main" count="443" uniqueCount="120">
  <si>
    <t>Day1</t>
  </si>
  <si>
    <t>レジメン名</t>
    <phoneticPr fontId="18"/>
  </si>
  <si>
    <t>期間</t>
    <rPh sb="0" eb="2">
      <t>キカン</t>
    </rPh>
    <phoneticPr fontId="18"/>
  </si>
  <si>
    <t>投与日</t>
    <rPh sb="0" eb="3">
      <t>トウヨビ</t>
    </rPh>
    <phoneticPr fontId="18"/>
  </si>
  <si>
    <t>投与方法</t>
    <rPh sb="0" eb="4">
      <t>トウヨホウホウ</t>
    </rPh>
    <phoneticPr fontId="18"/>
  </si>
  <si>
    <t>抗がん剤名</t>
    <rPh sb="0" eb="1">
      <t>コウ</t>
    </rPh>
    <rPh sb="3" eb="4">
      <t>ザイ</t>
    </rPh>
    <phoneticPr fontId="18"/>
  </si>
  <si>
    <t>点滴静注</t>
  </si>
  <si>
    <t>トラスツズマブ</t>
    <phoneticPr fontId="18"/>
  </si>
  <si>
    <t>ドセタキセル</t>
    <phoneticPr fontId="18"/>
  </si>
  <si>
    <t>福徳</t>
    <rPh sb="0" eb="2">
      <t>フクトク</t>
    </rPh>
    <phoneticPr fontId="18"/>
  </si>
  <si>
    <t>Day1.8.15</t>
    <phoneticPr fontId="18"/>
  </si>
  <si>
    <t>Day1.8</t>
    <phoneticPr fontId="18"/>
  </si>
  <si>
    <t>21日</t>
    <rPh sb="2" eb="3">
      <t>ニチ</t>
    </rPh>
    <phoneticPr fontId="18"/>
  </si>
  <si>
    <t>共通コード</t>
    <rPh sb="0" eb="2">
      <t>キョウツウ</t>
    </rPh>
    <phoneticPr fontId="18"/>
  </si>
  <si>
    <t>癌腫</t>
    <rPh sb="0" eb="2">
      <t>ガンシュ</t>
    </rPh>
    <phoneticPr fontId="18"/>
  </si>
  <si>
    <t>28日</t>
    <rPh sb="2" eb="3">
      <t>ニチ</t>
    </rPh>
    <phoneticPr fontId="18"/>
  </si>
  <si>
    <t>8㎎/kg</t>
    <phoneticPr fontId="18"/>
  </si>
  <si>
    <t>6㎎/kg</t>
    <phoneticPr fontId="18"/>
  </si>
  <si>
    <t>Day1.15</t>
    <phoneticPr fontId="18"/>
  </si>
  <si>
    <t>レジメンシート</t>
    <phoneticPr fontId="18"/>
  </si>
  <si>
    <t>2㎎/kg</t>
    <phoneticPr fontId="18"/>
  </si>
  <si>
    <t>4㎎/kg</t>
    <phoneticPr fontId="18"/>
  </si>
  <si>
    <t>3.6㎎/kg</t>
    <phoneticPr fontId="18"/>
  </si>
  <si>
    <t>10mg/kg</t>
    <phoneticPr fontId="18"/>
  </si>
  <si>
    <t>4mg/kg</t>
    <phoneticPr fontId="18"/>
  </si>
  <si>
    <t>2mg/kg</t>
    <phoneticPr fontId="18"/>
  </si>
  <si>
    <t>7日</t>
    <rPh sb="1" eb="2">
      <t>ニチ</t>
    </rPh>
    <phoneticPr fontId="18"/>
  </si>
  <si>
    <t>─</t>
    <phoneticPr fontId="18"/>
  </si>
  <si>
    <t>ベバシズマブ</t>
    <phoneticPr fontId="18"/>
  </si>
  <si>
    <t>アルブミン懸濁型パクリタキセル</t>
    <rPh sb="5" eb="8">
      <t>ケンダクカタ</t>
    </rPh>
    <phoneticPr fontId="18"/>
  </si>
  <si>
    <t>パクリタキセル</t>
    <phoneticPr fontId="18"/>
  </si>
  <si>
    <t>標準投与量</t>
    <phoneticPr fontId="18"/>
  </si>
  <si>
    <t>Day1.8.15(初回)</t>
    <phoneticPr fontId="18"/>
  </si>
  <si>
    <t>Day1.8.15(2回目以降)</t>
    <phoneticPr fontId="18"/>
  </si>
  <si>
    <t>Day1(初回)</t>
    <rPh sb="5" eb="7">
      <t>ショカイ</t>
    </rPh>
    <phoneticPr fontId="18"/>
  </si>
  <si>
    <t>Day1(2回目以降)</t>
    <rPh sb="6" eb="8">
      <t>カイメ</t>
    </rPh>
    <rPh sb="8" eb="10">
      <t>イコウ</t>
    </rPh>
    <phoneticPr fontId="18"/>
  </si>
  <si>
    <t>Day1(初回)</t>
    <phoneticPr fontId="18"/>
  </si>
  <si>
    <t>Day1(2回目以降)</t>
    <phoneticPr fontId="18"/>
  </si>
  <si>
    <t>Day1.8.15.22(初回)</t>
    <phoneticPr fontId="18"/>
  </si>
  <si>
    <t>Day1.8.15.22(2回目以降)</t>
    <phoneticPr fontId="18"/>
  </si>
  <si>
    <t>エリブリン</t>
    <phoneticPr fontId="18"/>
  </si>
  <si>
    <t>ゲムシタビン</t>
    <phoneticPr fontId="18"/>
  </si>
  <si>
    <t>ビノレルビン</t>
    <phoneticPr fontId="18"/>
  </si>
  <si>
    <t>ペルツズマブ</t>
  </si>
  <si>
    <t>シクロホスファミド</t>
  </si>
  <si>
    <t>フルオロウラシル</t>
    <phoneticPr fontId="18"/>
  </si>
  <si>
    <t>カルボプラチン</t>
    <phoneticPr fontId="18"/>
  </si>
  <si>
    <t>ドキソルビシン</t>
    <phoneticPr fontId="18"/>
  </si>
  <si>
    <t>エピルビシン</t>
    <phoneticPr fontId="18"/>
  </si>
  <si>
    <t>トラスツズマブ エムタンシン</t>
    <phoneticPr fontId="18"/>
  </si>
  <si>
    <t>メトトレキサート</t>
    <phoneticPr fontId="18"/>
  </si>
  <si>
    <t>60㎎/㎡</t>
    <phoneticPr fontId="18"/>
  </si>
  <si>
    <t>210㎎/㎡</t>
    <phoneticPr fontId="18"/>
  </si>
  <si>
    <t>1.4㎎/㎡</t>
    <phoneticPr fontId="18"/>
  </si>
  <si>
    <t>260㎎/㎡</t>
    <phoneticPr fontId="18"/>
  </si>
  <si>
    <t>80㎎/㎡</t>
    <phoneticPr fontId="18"/>
  </si>
  <si>
    <t>75㎎/㎡</t>
    <phoneticPr fontId="18"/>
  </si>
  <si>
    <t>600㎎/㎡</t>
    <phoneticPr fontId="18"/>
  </si>
  <si>
    <t>40㎎/㎡</t>
    <phoneticPr fontId="18"/>
  </si>
  <si>
    <t>90㎎/㎡</t>
    <phoneticPr fontId="18"/>
  </si>
  <si>
    <t>500㎎/㎡</t>
    <phoneticPr fontId="18"/>
  </si>
  <si>
    <t>840㎎/body</t>
    <phoneticPr fontId="18"/>
  </si>
  <si>
    <t>420㎎/body</t>
    <phoneticPr fontId="18"/>
  </si>
  <si>
    <t>100㎎/㎡</t>
    <phoneticPr fontId="18"/>
  </si>
  <si>
    <t>1250㎎/㎡</t>
    <phoneticPr fontId="18"/>
  </si>
  <si>
    <t>175㎎/㎡</t>
    <phoneticPr fontId="18"/>
  </si>
  <si>
    <t>AUC6</t>
    <phoneticPr fontId="18"/>
  </si>
  <si>
    <t>25㎎/㎡</t>
    <phoneticPr fontId="18"/>
  </si>
  <si>
    <t>乳癌</t>
    <rPh sb="0" eb="2">
      <t>ニュウガン</t>
    </rPh>
    <phoneticPr fontId="18"/>
  </si>
  <si>
    <t>　　　　　　　　　術後補助</t>
    <rPh sb="9" eb="11">
      <t>ジュツゴ</t>
    </rPh>
    <rPh sb="11" eb="13">
      <t>ホジョ</t>
    </rPh>
    <phoneticPr fontId="18"/>
  </si>
  <si>
    <t>　　　　　　　　　進行再発</t>
    <rPh sb="9" eb="11">
      <t>シンコウ</t>
    </rPh>
    <rPh sb="11" eb="13">
      <t>サイハツ</t>
    </rPh>
    <phoneticPr fontId="18"/>
  </si>
  <si>
    <t>DTX＋triweekly Tmab療法</t>
    <phoneticPr fontId="18"/>
  </si>
  <si>
    <t>triweekly PTX療法</t>
    <phoneticPr fontId="18"/>
  </si>
  <si>
    <t>Tmab＋nabPTX療法</t>
    <phoneticPr fontId="18"/>
  </si>
  <si>
    <t>DTX+CBDCA+Tmab療法</t>
    <phoneticPr fontId="18"/>
  </si>
  <si>
    <t>DTX＋シクロフォスファミド+Tmab療法</t>
    <phoneticPr fontId="18"/>
  </si>
  <si>
    <t>T-DM1（カドサイラ）療法</t>
    <phoneticPr fontId="18"/>
  </si>
  <si>
    <t>CMF療法</t>
    <phoneticPr fontId="18"/>
  </si>
  <si>
    <t>ADM＋シクロホスファミド療法</t>
    <phoneticPr fontId="18"/>
  </si>
  <si>
    <t>エピルビシン＋シクロホスファミド療法</t>
    <phoneticPr fontId="18"/>
  </si>
  <si>
    <t>FEC60療法</t>
    <phoneticPr fontId="18"/>
  </si>
  <si>
    <t>weekly PTX療法</t>
    <phoneticPr fontId="18"/>
  </si>
  <si>
    <t>weekly PTX＋weekly Tmab療法</t>
    <phoneticPr fontId="18"/>
  </si>
  <si>
    <t>DTX療法</t>
    <phoneticPr fontId="18"/>
  </si>
  <si>
    <t>DTX＋weekly Tmab療法</t>
    <phoneticPr fontId="18"/>
  </si>
  <si>
    <t>VNR療法</t>
    <phoneticPr fontId="18"/>
  </si>
  <si>
    <t>nabPTX療法</t>
    <phoneticPr fontId="18"/>
  </si>
  <si>
    <t>weekly PTX + Bmab療法</t>
    <phoneticPr fontId="18"/>
  </si>
  <si>
    <t>FEC100療法</t>
    <phoneticPr fontId="18"/>
  </si>
  <si>
    <t>DTX＋シクロホスファミド療法</t>
    <phoneticPr fontId="18"/>
  </si>
  <si>
    <t>ｔriweekly Tmab療法</t>
    <phoneticPr fontId="18"/>
  </si>
  <si>
    <t>乳癌レジメン</t>
  </si>
  <si>
    <t>GEM療法</t>
    <phoneticPr fontId="18"/>
  </si>
  <si>
    <t>GEM＋PTX療法</t>
    <phoneticPr fontId="18"/>
  </si>
  <si>
    <t>Pertuzumab＋Tmab＋weekly PTX療法</t>
    <phoneticPr fontId="18"/>
  </si>
  <si>
    <t>Pertuzumab＋Tmab＋DTX療法</t>
    <phoneticPr fontId="18"/>
  </si>
  <si>
    <t>Pertuzumab＋Tmab療法</t>
    <phoneticPr fontId="18"/>
  </si>
  <si>
    <t>福徳</t>
    <phoneticPr fontId="18"/>
  </si>
  <si>
    <t>Eribulin療法</t>
    <phoneticPr fontId="18"/>
  </si>
  <si>
    <t>Eribulin+weekly Tmab療法</t>
    <phoneticPr fontId="18"/>
  </si>
  <si>
    <t>weekly Tmab療法</t>
    <phoneticPr fontId="18"/>
  </si>
  <si>
    <t>Pembrolizumab＋PTX+CBDCA療法</t>
    <phoneticPr fontId="18"/>
  </si>
  <si>
    <t>Day1</t>
    <phoneticPr fontId="18"/>
  </si>
  <si>
    <t>ペムブロリズマブ</t>
    <phoneticPr fontId="18"/>
  </si>
  <si>
    <t>200mg/body</t>
    <phoneticPr fontId="18"/>
  </si>
  <si>
    <t>80mg/㎡</t>
    <phoneticPr fontId="18"/>
  </si>
  <si>
    <t>AUC1.5</t>
    <phoneticPr fontId="18"/>
  </si>
  <si>
    <t>Pembrolizumab＋ADM+シクロホスファミド療法</t>
    <phoneticPr fontId="18"/>
  </si>
  <si>
    <t>60mg/㎡</t>
    <phoneticPr fontId="18"/>
  </si>
  <si>
    <t>シクロホスファミド</t>
    <phoneticPr fontId="18"/>
  </si>
  <si>
    <t>600mg/㎡</t>
    <phoneticPr fontId="18"/>
  </si>
  <si>
    <t>Dose-dense AC療法</t>
    <phoneticPr fontId="18"/>
  </si>
  <si>
    <t>14日</t>
    <rPh sb="2" eb="3">
      <t>ニチ</t>
    </rPh>
    <phoneticPr fontId="18"/>
  </si>
  <si>
    <t>60mg/㎡</t>
  </si>
  <si>
    <t>600mg/㎡</t>
  </si>
  <si>
    <t>Pembrolizumab療法</t>
    <phoneticPr fontId="18"/>
  </si>
  <si>
    <t>T-DXd療法</t>
    <phoneticPr fontId="18"/>
  </si>
  <si>
    <t>トラスツズマブ　デルクステカン</t>
    <phoneticPr fontId="18"/>
  </si>
  <si>
    <t>5.4mg/kg</t>
    <phoneticPr fontId="18"/>
  </si>
  <si>
    <t>2023年8月作成</t>
    <rPh sb="4" eb="5">
      <t>ネン</t>
    </rPh>
    <rPh sb="6" eb="7">
      <t>ガツ</t>
    </rPh>
    <rPh sb="7" eb="9">
      <t>サクセイ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</si>
</sst>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20" fillId="0" borderId="10" xfId="42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0" xfId="42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20" fillId="0" borderId="10" xfId="42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20" fillId="0" borderId="10" xfId="42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-toku.jp/section/regimen/download59.php" TargetMode="External"/><Relationship Id="rId13" Type="http://schemas.openxmlformats.org/officeDocument/2006/relationships/hyperlink" Target="https://www.f-toku.jp/section/regimen/download64.php" TargetMode="External"/><Relationship Id="rId18" Type="http://schemas.openxmlformats.org/officeDocument/2006/relationships/hyperlink" Target="https://www.f-toku.jp/section/regimen/download69.php" TargetMode="External"/><Relationship Id="rId3" Type="http://schemas.openxmlformats.org/officeDocument/2006/relationships/hyperlink" Target="https://www.f-toku.jp/section/regimen/download54.php" TargetMode="External"/><Relationship Id="rId21" Type="http://schemas.openxmlformats.org/officeDocument/2006/relationships/hyperlink" Target="https://www.f-toku.jp/section/regimen/download72.php" TargetMode="External"/><Relationship Id="rId7" Type="http://schemas.openxmlformats.org/officeDocument/2006/relationships/hyperlink" Target="https://www.f-toku.jp/section/regimen/download58.php" TargetMode="External"/><Relationship Id="rId12" Type="http://schemas.openxmlformats.org/officeDocument/2006/relationships/hyperlink" Target="https://www.f-toku.jp/section/regimen/download63.php" TargetMode="External"/><Relationship Id="rId17" Type="http://schemas.openxmlformats.org/officeDocument/2006/relationships/hyperlink" Target="https://www.f-toku.jp/section/regimen/download68.ph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f-toku.jp/section/regimen/download53.php" TargetMode="External"/><Relationship Id="rId16" Type="http://schemas.openxmlformats.org/officeDocument/2006/relationships/hyperlink" Target="https://www.f-toku.jp/section/regimen/download67.php" TargetMode="External"/><Relationship Id="rId20" Type="http://schemas.openxmlformats.org/officeDocument/2006/relationships/hyperlink" Target="https://www.f-toku.jp/section/regimen/download71.php" TargetMode="External"/><Relationship Id="rId1" Type="http://schemas.openxmlformats.org/officeDocument/2006/relationships/hyperlink" Target="https://www.f-toku.jp/section/regimen/download52.php" TargetMode="External"/><Relationship Id="rId6" Type="http://schemas.openxmlformats.org/officeDocument/2006/relationships/hyperlink" Target="https://www.f-toku.jp/section/regimen/download57.php" TargetMode="External"/><Relationship Id="rId11" Type="http://schemas.openxmlformats.org/officeDocument/2006/relationships/hyperlink" Target="https://www.f-toku.jp/section/regimen/download62.php" TargetMode="External"/><Relationship Id="rId24" Type="http://schemas.openxmlformats.org/officeDocument/2006/relationships/hyperlink" Target="https://www.f-toku.jp/section/regimen/download75.php" TargetMode="External"/><Relationship Id="rId5" Type="http://schemas.openxmlformats.org/officeDocument/2006/relationships/hyperlink" Target="https://www.f-toku.jp/section/regimen/download56.php" TargetMode="External"/><Relationship Id="rId15" Type="http://schemas.openxmlformats.org/officeDocument/2006/relationships/hyperlink" Target="https://www.f-toku.jp/section/regimen/download66.php" TargetMode="External"/><Relationship Id="rId23" Type="http://schemas.openxmlformats.org/officeDocument/2006/relationships/hyperlink" Target="https://www.f-toku.jp/section/regimen/download74.php" TargetMode="External"/><Relationship Id="rId10" Type="http://schemas.openxmlformats.org/officeDocument/2006/relationships/hyperlink" Target="https://www.f-toku.jp/section/regimen/download61.php" TargetMode="External"/><Relationship Id="rId19" Type="http://schemas.openxmlformats.org/officeDocument/2006/relationships/hyperlink" Target="https://www.f-toku.jp/section/regimen/download70.php" TargetMode="External"/><Relationship Id="rId4" Type="http://schemas.openxmlformats.org/officeDocument/2006/relationships/hyperlink" Target="https://www.f-toku.jp/section/regimen/download55.php" TargetMode="External"/><Relationship Id="rId9" Type="http://schemas.openxmlformats.org/officeDocument/2006/relationships/hyperlink" Target="https://www.f-toku.jp/section/regimen/download60.php" TargetMode="External"/><Relationship Id="rId14" Type="http://schemas.openxmlformats.org/officeDocument/2006/relationships/hyperlink" Target="https://www.f-toku.jp/section/regimen/download65.php" TargetMode="External"/><Relationship Id="rId22" Type="http://schemas.openxmlformats.org/officeDocument/2006/relationships/hyperlink" Target="https://www.f-toku.jp/section/regimen/download7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93"/>
  <sheetViews>
    <sheetView tabSelected="1" topLeftCell="A82" workbookViewId="0">
      <selection activeCell="I96" sqref="I96"/>
    </sheetView>
  </sheetViews>
  <sheetFormatPr defaultRowHeight="13.5" x14ac:dyDescent="0.15"/>
  <cols>
    <col min="2" max="2" width="10.125" customWidth="1"/>
    <col min="3" max="3" width="40.625" customWidth="1"/>
    <col min="4" max="4" width="8.625" customWidth="1"/>
    <col min="5" max="5" width="22.625" bestFit="1" customWidth="1"/>
    <col min="7" max="7" width="32.125" bestFit="1" customWidth="1"/>
    <col min="8" max="8" width="11" bestFit="1" customWidth="1"/>
    <col min="9" max="9" width="12.625" bestFit="1" customWidth="1"/>
  </cols>
  <sheetData>
    <row r="1" spans="1:9" ht="30.75" customHeight="1" x14ac:dyDescent="0.15">
      <c r="B1" s="18" t="s">
        <v>91</v>
      </c>
      <c r="C1" s="18"/>
      <c r="E1" s="8"/>
    </row>
    <row r="2" spans="1:9" ht="20.100000000000001" customHeight="1" x14ac:dyDescent="0.15"/>
    <row r="3" spans="1:9" ht="20.100000000000001" customHeight="1" x14ac:dyDescent="0.15">
      <c r="A3" s="2" t="s">
        <v>14</v>
      </c>
      <c r="B3" s="2" t="s">
        <v>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31</v>
      </c>
      <c r="I3" s="2" t="s">
        <v>19</v>
      </c>
    </row>
    <row r="4" spans="1:9" ht="20.100000000000001" customHeight="1" x14ac:dyDescent="0.15">
      <c r="A4" s="13" t="s">
        <v>68</v>
      </c>
      <c r="B4" s="16" t="s">
        <v>69</v>
      </c>
      <c r="C4" s="16"/>
      <c r="D4" s="16"/>
      <c r="E4" s="16"/>
      <c r="F4" s="16"/>
      <c r="G4" s="16"/>
      <c r="H4" s="16"/>
      <c r="I4" s="16"/>
    </row>
    <row r="5" spans="1:9" ht="20.100000000000001" customHeight="1" x14ac:dyDescent="0.15">
      <c r="A5" s="14"/>
      <c r="B5" s="9">
        <v>750036</v>
      </c>
      <c r="C5" s="10" t="s">
        <v>101</v>
      </c>
      <c r="D5" s="11" t="s">
        <v>12</v>
      </c>
      <c r="E5" s="1" t="s">
        <v>102</v>
      </c>
      <c r="F5" s="3" t="s">
        <v>6</v>
      </c>
      <c r="G5" s="1" t="s">
        <v>103</v>
      </c>
      <c r="H5" s="3" t="s">
        <v>104</v>
      </c>
      <c r="I5" s="12" t="str">
        <f>HYPERLINK("https://fukutokuyaku.com/for_pharmacy/regimen/download179.php","●")</f>
        <v>●</v>
      </c>
    </row>
    <row r="6" spans="1:9" ht="20.100000000000001" customHeight="1" x14ac:dyDescent="0.15">
      <c r="A6" s="14"/>
      <c r="B6" s="9"/>
      <c r="C6" s="10"/>
      <c r="D6" s="11"/>
      <c r="E6" s="1" t="s">
        <v>10</v>
      </c>
      <c r="F6" s="3" t="s">
        <v>6</v>
      </c>
      <c r="G6" s="1" t="s">
        <v>30</v>
      </c>
      <c r="H6" s="3" t="s">
        <v>105</v>
      </c>
      <c r="I6" s="11"/>
    </row>
    <row r="7" spans="1:9" ht="20.100000000000001" customHeight="1" x14ac:dyDescent="0.15">
      <c r="A7" s="14"/>
      <c r="B7" s="9"/>
      <c r="C7" s="10"/>
      <c r="D7" s="11"/>
      <c r="E7" s="1" t="s">
        <v>10</v>
      </c>
      <c r="F7" s="3" t="s">
        <v>6</v>
      </c>
      <c r="G7" s="1" t="s">
        <v>46</v>
      </c>
      <c r="H7" s="3" t="s">
        <v>106</v>
      </c>
      <c r="I7" s="11"/>
    </row>
    <row r="8" spans="1:9" ht="20.100000000000001" customHeight="1" x14ac:dyDescent="0.15">
      <c r="A8" s="14"/>
      <c r="B8" s="9">
        <v>750037</v>
      </c>
      <c r="C8" s="10" t="s">
        <v>107</v>
      </c>
      <c r="D8" s="11" t="s">
        <v>12</v>
      </c>
      <c r="E8" s="1" t="s">
        <v>102</v>
      </c>
      <c r="F8" s="3" t="s">
        <v>6</v>
      </c>
      <c r="G8" s="1" t="s">
        <v>103</v>
      </c>
      <c r="H8" s="3" t="s">
        <v>104</v>
      </c>
      <c r="I8" s="12" t="str">
        <f>HYPERLINK("https://fukutokuyaku.com/for_pharmacy/regimen/download180.php","●")</f>
        <v>●</v>
      </c>
    </row>
    <row r="9" spans="1:9" ht="20.100000000000001" customHeight="1" x14ac:dyDescent="0.15">
      <c r="A9" s="14"/>
      <c r="B9" s="9"/>
      <c r="C9" s="10"/>
      <c r="D9" s="11"/>
      <c r="E9" s="1" t="s">
        <v>102</v>
      </c>
      <c r="F9" s="3" t="s">
        <v>6</v>
      </c>
      <c r="G9" s="1" t="s">
        <v>47</v>
      </c>
      <c r="H9" s="3" t="s">
        <v>108</v>
      </c>
      <c r="I9" s="11"/>
    </row>
    <row r="10" spans="1:9" ht="20.100000000000001" customHeight="1" x14ac:dyDescent="0.15">
      <c r="A10" s="14"/>
      <c r="B10" s="9"/>
      <c r="C10" s="10"/>
      <c r="D10" s="11"/>
      <c r="E10" s="1" t="s">
        <v>102</v>
      </c>
      <c r="F10" s="3" t="s">
        <v>6</v>
      </c>
      <c r="G10" s="1" t="s">
        <v>109</v>
      </c>
      <c r="H10" s="3" t="s">
        <v>110</v>
      </c>
      <c r="I10" s="11"/>
    </row>
    <row r="11" spans="1:9" ht="20.100000000000001" customHeight="1" x14ac:dyDescent="0.15">
      <c r="A11" s="14"/>
      <c r="B11" s="16" t="s">
        <v>69</v>
      </c>
      <c r="C11" s="16"/>
      <c r="D11" s="16"/>
      <c r="E11" s="16"/>
      <c r="F11" s="16"/>
      <c r="G11" s="16"/>
      <c r="H11" s="16"/>
      <c r="I11" s="16"/>
    </row>
    <row r="12" spans="1:9" ht="20.100000000000001" customHeight="1" x14ac:dyDescent="0.15">
      <c r="A12" s="14"/>
      <c r="B12" s="11">
        <v>750003</v>
      </c>
      <c r="C12" s="10" t="s">
        <v>74</v>
      </c>
      <c r="D12" s="11" t="s">
        <v>12</v>
      </c>
      <c r="E12" s="1" t="s">
        <v>32</v>
      </c>
      <c r="F12" s="1" t="s">
        <v>6</v>
      </c>
      <c r="G12" s="1" t="s">
        <v>7</v>
      </c>
      <c r="H12" s="1" t="s">
        <v>21</v>
      </c>
      <c r="I12" s="12" t="str">
        <f>HYPERLINK("https://fukutokuyaku.com/for_pharmacy/regimen/download52.php","●")</f>
        <v>●</v>
      </c>
    </row>
    <row r="13" spans="1:9" ht="20.100000000000001" customHeight="1" x14ac:dyDescent="0.15">
      <c r="A13" s="14"/>
      <c r="B13" s="11"/>
      <c r="C13" s="10"/>
      <c r="D13" s="11"/>
      <c r="E13" s="1" t="s">
        <v>33</v>
      </c>
      <c r="F13" s="1" t="s">
        <v>6</v>
      </c>
      <c r="G13" s="1" t="s">
        <v>7</v>
      </c>
      <c r="H13" s="1" t="s">
        <v>20</v>
      </c>
      <c r="I13" s="12"/>
    </row>
    <row r="14" spans="1:9" ht="20.100000000000001" customHeight="1" x14ac:dyDescent="0.15">
      <c r="A14" s="14"/>
      <c r="B14" s="11"/>
      <c r="C14" s="10"/>
      <c r="D14" s="11"/>
      <c r="E14" s="1" t="s">
        <v>0</v>
      </c>
      <c r="F14" s="1" t="s">
        <v>6</v>
      </c>
      <c r="G14" s="1" t="s">
        <v>8</v>
      </c>
      <c r="H14" s="1" t="s">
        <v>56</v>
      </c>
      <c r="I14" s="12"/>
    </row>
    <row r="15" spans="1:9" ht="20.100000000000001" customHeight="1" x14ac:dyDescent="0.15">
      <c r="A15" s="14"/>
      <c r="B15" s="11"/>
      <c r="C15" s="10"/>
      <c r="D15" s="11"/>
      <c r="E15" s="1" t="s">
        <v>0</v>
      </c>
      <c r="F15" s="1" t="s">
        <v>6</v>
      </c>
      <c r="G15" s="1" t="s">
        <v>46</v>
      </c>
      <c r="H15" s="1" t="s">
        <v>66</v>
      </c>
      <c r="I15" s="12"/>
    </row>
    <row r="16" spans="1:9" ht="20.100000000000001" customHeight="1" x14ac:dyDescent="0.15">
      <c r="A16" s="14"/>
      <c r="B16" s="11">
        <v>750012</v>
      </c>
      <c r="C16" s="10" t="s">
        <v>77</v>
      </c>
      <c r="D16" s="11" t="s">
        <v>12</v>
      </c>
      <c r="E16" s="1" t="s">
        <v>0</v>
      </c>
      <c r="F16" s="1" t="s">
        <v>6</v>
      </c>
      <c r="G16" s="1" t="s">
        <v>44</v>
      </c>
      <c r="H16" s="1" t="s">
        <v>57</v>
      </c>
      <c r="I16" s="12" t="str">
        <f>HYPERLINK("https://fukutokuyaku.com/for_pharmacy/regimen/download53.php","●")</f>
        <v>●</v>
      </c>
    </row>
    <row r="17" spans="1:9" ht="20.100000000000001" customHeight="1" x14ac:dyDescent="0.15">
      <c r="A17" s="14"/>
      <c r="B17" s="11"/>
      <c r="C17" s="10"/>
      <c r="D17" s="11"/>
      <c r="E17" s="1" t="s">
        <v>0</v>
      </c>
      <c r="F17" s="1" t="s">
        <v>6</v>
      </c>
      <c r="G17" s="1" t="s">
        <v>50</v>
      </c>
      <c r="H17" s="1" t="s">
        <v>58</v>
      </c>
      <c r="I17" s="12"/>
    </row>
    <row r="18" spans="1:9" ht="20.100000000000001" customHeight="1" x14ac:dyDescent="0.15">
      <c r="A18" s="14"/>
      <c r="B18" s="11"/>
      <c r="C18" s="10"/>
      <c r="D18" s="11"/>
      <c r="E18" s="1" t="s">
        <v>0</v>
      </c>
      <c r="F18" s="1" t="s">
        <v>6</v>
      </c>
      <c r="G18" s="1" t="s">
        <v>45</v>
      </c>
      <c r="H18" s="1" t="s">
        <v>57</v>
      </c>
      <c r="I18" s="12"/>
    </row>
    <row r="19" spans="1:9" ht="20.100000000000001" customHeight="1" x14ac:dyDescent="0.15">
      <c r="A19" s="14"/>
      <c r="B19" s="9">
        <v>750014</v>
      </c>
      <c r="C19" s="10" t="s">
        <v>111</v>
      </c>
      <c r="D19" s="11" t="s">
        <v>112</v>
      </c>
      <c r="E19" s="1" t="s">
        <v>0</v>
      </c>
      <c r="F19" s="3" t="s">
        <v>6</v>
      </c>
      <c r="G19" s="1" t="s">
        <v>47</v>
      </c>
      <c r="H19" s="3" t="s">
        <v>113</v>
      </c>
      <c r="I19" s="12" t="str">
        <f>HYPERLINK("https://fukutokuyaku.com/for_pharmacy/regimen/download181.php","●")</f>
        <v>●</v>
      </c>
    </row>
    <row r="20" spans="1:9" ht="20.100000000000001" customHeight="1" x14ac:dyDescent="0.15">
      <c r="A20" s="14"/>
      <c r="B20" s="9"/>
      <c r="C20" s="10"/>
      <c r="D20" s="11"/>
      <c r="E20" s="1" t="s">
        <v>0</v>
      </c>
      <c r="F20" s="3" t="s">
        <v>6</v>
      </c>
      <c r="G20" s="1" t="s">
        <v>44</v>
      </c>
      <c r="H20" s="3" t="s">
        <v>114</v>
      </c>
      <c r="I20" s="11"/>
    </row>
    <row r="21" spans="1:9" ht="20.100000000000001" customHeight="1" x14ac:dyDescent="0.15">
      <c r="A21" s="14"/>
      <c r="B21" s="11">
        <v>750022</v>
      </c>
      <c r="C21" s="10" t="s">
        <v>78</v>
      </c>
      <c r="D21" s="11" t="s">
        <v>12</v>
      </c>
      <c r="E21" s="1" t="s">
        <v>0</v>
      </c>
      <c r="F21" s="1" t="s">
        <v>6</v>
      </c>
      <c r="G21" s="1" t="s">
        <v>47</v>
      </c>
      <c r="H21" s="1" t="s">
        <v>51</v>
      </c>
      <c r="I21" s="12" t="str">
        <f>HYPERLINK("https://fukutokuyaku.com/for_pharmacy/regimen/download54.php","●")</f>
        <v>●</v>
      </c>
    </row>
    <row r="22" spans="1:9" ht="20.100000000000001" customHeight="1" x14ac:dyDescent="0.15">
      <c r="A22" s="14"/>
      <c r="B22" s="11"/>
      <c r="C22" s="10"/>
      <c r="D22" s="11"/>
      <c r="E22" s="1" t="s">
        <v>0</v>
      </c>
      <c r="F22" s="1" t="s">
        <v>6</v>
      </c>
      <c r="G22" s="1" t="s">
        <v>44</v>
      </c>
      <c r="H22" s="1" t="s">
        <v>57</v>
      </c>
      <c r="I22" s="12"/>
    </row>
    <row r="23" spans="1:9" ht="20.100000000000001" customHeight="1" x14ac:dyDescent="0.15">
      <c r="A23" s="14"/>
      <c r="B23" s="11">
        <v>750032</v>
      </c>
      <c r="C23" s="10" t="s">
        <v>79</v>
      </c>
      <c r="D23" s="11" t="s">
        <v>12</v>
      </c>
      <c r="E23" s="1" t="s">
        <v>0</v>
      </c>
      <c r="F23" s="1" t="s">
        <v>6</v>
      </c>
      <c r="G23" s="1" t="s">
        <v>48</v>
      </c>
      <c r="H23" s="1" t="s">
        <v>59</v>
      </c>
      <c r="I23" s="12" t="str">
        <f>HYPERLINK("https://fukutokuyaku.com/for_pharmacy/regimen/download55.php","●")</f>
        <v>●</v>
      </c>
    </row>
    <row r="24" spans="1:9" ht="20.100000000000001" customHeight="1" x14ac:dyDescent="0.15">
      <c r="A24" s="14"/>
      <c r="B24" s="11"/>
      <c r="C24" s="10"/>
      <c r="D24" s="11"/>
      <c r="E24" s="1" t="s">
        <v>0</v>
      </c>
      <c r="F24" s="1" t="s">
        <v>6</v>
      </c>
      <c r="G24" s="1" t="s">
        <v>44</v>
      </c>
      <c r="H24" s="1" t="s">
        <v>57</v>
      </c>
      <c r="I24" s="12"/>
    </row>
    <row r="25" spans="1:9" ht="20.100000000000001" customHeight="1" x14ac:dyDescent="0.15">
      <c r="A25" s="14"/>
      <c r="B25" s="7">
        <v>750039</v>
      </c>
      <c r="C25" s="4" t="s">
        <v>115</v>
      </c>
      <c r="D25" s="3" t="s">
        <v>12</v>
      </c>
      <c r="E25" s="1" t="s">
        <v>0</v>
      </c>
      <c r="F25" s="3" t="s">
        <v>6</v>
      </c>
      <c r="G25" s="1" t="s">
        <v>103</v>
      </c>
      <c r="H25" s="3" t="s">
        <v>104</v>
      </c>
      <c r="I25" s="5" t="str">
        <f>HYPERLINK("https://fukutokuyaku.com/for_pharmacy/regimen/download182.php","●")</f>
        <v>●</v>
      </c>
    </row>
    <row r="26" spans="1:9" ht="20.100000000000001" customHeight="1" x14ac:dyDescent="0.15">
      <c r="A26" s="14"/>
      <c r="B26" s="11">
        <v>750052</v>
      </c>
      <c r="C26" s="10" t="s">
        <v>88</v>
      </c>
      <c r="D26" s="11" t="s">
        <v>12</v>
      </c>
      <c r="E26" s="1" t="s">
        <v>0</v>
      </c>
      <c r="F26" s="1" t="s">
        <v>6</v>
      </c>
      <c r="G26" s="1" t="s">
        <v>48</v>
      </c>
      <c r="H26" s="1" t="s">
        <v>63</v>
      </c>
      <c r="I26" s="12" t="str">
        <f>HYPERLINK("https://fukutokuyaku.com/for_pharmacy/regimen/download56.php","●")</f>
        <v>●</v>
      </c>
    </row>
    <row r="27" spans="1:9" ht="20.100000000000001" customHeight="1" x14ac:dyDescent="0.15">
      <c r="A27" s="14"/>
      <c r="B27" s="11"/>
      <c r="C27" s="10"/>
      <c r="D27" s="11"/>
      <c r="E27" s="1" t="s">
        <v>0</v>
      </c>
      <c r="F27" s="1" t="s">
        <v>6</v>
      </c>
      <c r="G27" s="1" t="s">
        <v>44</v>
      </c>
      <c r="H27" s="1" t="s">
        <v>60</v>
      </c>
      <c r="I27" s="12"/>
    </row>
    <row r="28" spans="1:9" ht="20.100000000000001" customHeight="1" x14ac:dyDescent="0.15">
      <c r="A28" s="14"/>
      <c r="B28" s="11"/>
      <c r="C28" s="10"/>
      <c r="D28" s="11"/>
      <c r="E28" s="1" t="s">
        <v>0</v>
      </c>
      <c r="F28" s="1" t="s">
        <v>6</v>
      </c>
      <c r="G28" s="1" t="s">
        <v>45</v>
      </c>
      <c r="H28" s="1" t="s">
        <v>60</v>
      </c>
      <c r="I28" s="12"/>
    </row>
    <row r="29" spans="1:9" ht="20.100000000000001" customHeight="1" x14ac:dyDescent="0.15">
      <c r="A29" s="14"/>
      <c r="B29" s="11">
        <v>750062</v>
      </c>
      <c r="C29" s="10" t="s">
        <v>89</v>
      </c>
      <c r="D29" s="11" t="s">
        <v>12</v>
      </c>
      <c r="E29" s="1" t="s">
        <v>0</v>
      </c>
      <c r="F29" s="1" t="s">
        <v>6</v>
      </c>
      <c r="G29" s="1" t="s">
        <v>8</v>
      </c>
      <c r="H29" s="1" t="s">
        <v>56</v>
      </c>
      <c r="I29" s="12" t="str">
        <f>HYPERLINK("https://fukutokuyaku.com/for_pharmacy/regimen/download57.php","●")</f>
        <v>●</v>
      </c>
    </row>
    <row r="30" spans="1:9" ht="20.100000000000001" customHeight="1" x14ac:dyDescent="0.15">
      <c r="A30" s="14"/>
      <c r="B30" s="11"/>
      <c r="C30" s="10"/>
      <c r="D30" s="11"/>
      <c r="E30" s="1" t="s">
        <v>0</v>
      </c>
      <c r="F30" s="1" t="s">
        <v>6</v>
      </c>
      <c r="G30" s="1" t="s">
        <v>44</v>
      </c>
      <c r="H30" s="1" t="s">
        <v>57</v>
      </c>
      <c r="I30" s="12"/>
    </row>
    <row r="31" spans="1:9" ht="20.100000000000001" customHeight="1" x14ac:dyDescent="0.15">
      <c r="A31" s="14"/>
      <c r="B31" s="11">
        <v>750072</v>
      </c>
      <c r="C31" s="10" t="s">
        <v>90</v>
      </c>
      <c r="D31" s="11" t="s">
        <v>12</v>
      </c>
      <c r="E31" s="1" t="s">
        <v>36</v>
      </c>
      <c r="F31" s="1" t="s">
        <v>6</v>
      </c>
      <c r="G31" s="1" t="s">
        <v>7</v>
      </c>
      <c r="H31" s="1" t="s">
        <v>16</v>
      </c>
      <c r="I31" s="12" t="str">
        <f>HYPERLINK("https://fukutokuyaku.com/for_pharmacy/regimen/download58.php","●")</f>
        <v>●</v>
      </c>
    </row>
    <row r="32" spans="1:9" ht="20.100000000000001" customHeight="1" x14ac:dyDescent="0.15">
      <c r="A32" s="14"/>
      <c r="B32" s="11"/>
      <c r="C32" s="10"/>
      <c r="D32" s="11"/>
      <c r="E32" s="1" t="s">
        <v>37</v>
      </c>
      <c r="F32" s="1" t="s">
        <v>6</v>
      </c>
      <c r="G32" s="1" t="s">
        <v>7</v>
      </c>
      <c r="H32" s="1" t="s">
        <v>17</v>
      </c>
      <c r="I32" s="12"/>
    </row>
    <row r="33" spans="1:9" ht="20.100000000000001" customHeight="1" x14ac:dyDescent="0.15">
      <c r="A33" s="14"/>
      <c r="B33" s="3">
        <v>750112</v>
      </c>
      <c r="C33" s="4" t="s">
        <v>81</v>
      </c>
      <c r="D33" s="3" t="s">
        <v>26</v>
      </c>
      <c r="E33" s="1" t="s">
        <v>0</v>
      </c>
      <c r="F33" s="1" t="s">
        <v>6</v>
      </c>
      <c r="G33" s="1" t="s">
        <v>30</v>
      </c>
      <c r="H33" s="1" t="s">
        <v>55</v>
      </c>
      <c r="I33" s="5" t="str">
        <f>HYPERLINK("https://fukutokuyaku.com/for_pharmacy/regimen/download59.php","●")</f>
        <v>●</v>
      </c>
    </row>
    <row r="34" spans="1:9" ht="20.100000000000001" customHeight="1" x14ac:dyDescent="0.15">
      <c r="A34" s="14"/>
      <c r="B34" s="11" t="s">
        <v>97</v>
      </c>
      <c r="C34" s="10" t="s">
        <v>71</v>
      </c>
      <c r="D34" s="11" t="s">
        <v>12</v>
      </c>
      <c r="E34" s="1" t="s">
        <v>36</v>
      </c>
      <c r="F34" s="1" t="s">
        <v>6</v>
      </c>
      <c r="G34" s="1" t="s">
        <v>7</v>
      </c>
      <c r="H34" s="1" t="s">
        <v>16</v>
      </c>
      <c r="I34" s="11" t="s">
        <v>27</v>
      </c>
    </row>
    <row r="35" spans="1:9" ht="20.100000000000001" customHeight="1" x14ac:dyDescent="0.15">
      <c r="A35" s="14"/>
      <c r="B35" s="11"/>
      <c r="C35" s="10"/>
      <c r="D35" s="11"/>
      <c r="E35" s="1" t="s">
        <v>37</v>
      </c>
      <c r="F35" s="1" t="s">
        <v>6</v>
      </c>
      <c r="G35" s="1" t="s">
        <v>7</v>
      </c>
      <c r="H35" s="1" t="s">
        <v>17</v>
      </c>
      <c r="I35" s="11"/>
    </row>
    <row r="36" spans="1:9" ht="20.100000000000001" customHeight="1" x14ac:dyDescent="0.15">
      <c r="A36" s="14"/>
      <c r="B36" s="11"/>
      <c r="C36" s="10"/>
      <c r="D36" s="11"/>
      <c r="E36" s="1" t="s">
        <v>0</v>
      </c>
      <c r="F36" s="1" t="s">
        <v>6</v>
      </c>
      <c r="G36" s="1" t="s">
        <v>8</v>
      </c>
      <c r="H36" s="1" t="s">
        <v>51</v>
      </c>
      <c r="I36" s="11"/>
    </row>
    <row r="37" spans="1:9" ht="20.100000000000001" customHeight="1" x14ac:dyDescent="0.15">
      <c r="A37" s="14"/>
      <c r="B37" s="11" t="s">
        <v>9</v>
      </c>
      <c r="C37" s="10" t="s">
        <v>75</v>
      </c>
      <c r="D37" s="11" t="s">
        <v>12</v>
      </c>
      <c r="E37" s="1" t="s">
        <v>34</v>
      </c>
      <c r="F37" s="1" t="s">
        <v>6</v>
      </c>
      <c r="G37" s="1" t="s">
        <v>7</v>
      </c>
      <c r="H37" s="1" t="s">
        <v>16</v>
      </c>
      <c r="I37" s="11" t="s">
        <v>27</v>
      </c>
    </row>
    <row r="38" spans="1:9" ht="20.100000000000001" customHeight="1" x14ac:dyDescent="0.15">
      <c r="A38" s="14"/>
      <c r="B38" s="11"/>
      <c r="C38" s="10"/>
      <c r="D38" s="11"/>
      <c r="E38" s="1" t="s">
        <v>35</v>
      </c>
      <c r="F38" s="1" t="s">
        <v>6</v>
      </c>
      <c r="G38" s="1" t="s">
        <v>7</v>
      </c>
      <c r="H38" s="1" t="s">
        <v>17</v>
      </c>
      <c r="I38" s="11"/>
    </row>
    <row r="39" spans="1:9" ht="20.100000000000001" customHeight="1" x14ac:dyDescent="0.15">
      <c r="A39" s="14"/>
      <c r="B39" s="11"/>
      <c r="C39" s="10"/>
      <c r="D39" s="11"/>
      <c r="E39" s="1" t="s">
        <v>0</v>
      </c>
      <c r="F39" s="1" t="s">
        <v>6</v>
      </c>
      <c r="G39" s="1" t="s">
        <v>8</v>
      </c>
      <c r="H39" s="1" t="s">
        <v>56</v>
      </c>
      <c r="I39" s="11"/>
    </row>
    <row r="40" spans="1:9" ht="20.100000000000001" customHeight="1" x14ac:dyDescent="0.15">
      <c r="A40" s="14"/>
      <c r="B40" s="11"/>
      <c r="C40" s="10"/>
      <c r="D40" s="11"/>
      <c r="E40" s="1" t="s">
        <v>0</v>
      </c>
      <c r="F40" s="1" t="s">
        <v>6</v>
      </c>
      <c r="G40" s="1" t="s">
        <v>44</v>
      </c>
      <c r="H40" s="1" t="s">
        <v>57</v>
      </c>
      <c r="I40" s="11"/>
    </row>
    <row r="41" spans="1:9" ht="20.100000000000001" customHeight="1" x14ac:dyDescent="0.15">
      <c r="A41" s="14"/>
      <c r="B41" s="16" t="s">
        <v>70</v>
      </c>
      <c r="C41" s="16"/>
      <c r="D41" s="16"/>
      <c r="E41" s="16"/>
      <c r="F41" s="16"/>
      <c r="G41" s="16"/>
      <c r="H41" s="16"/>
      <c r="I41" s="16"/>
    </row>
    <row r="42" spans="1:9" ht="20.100000000000001" customHeight="1" x14ac:dyDescent="0.15">
      <c r="A42" s="14"/>
      <c r="B42" s="11" t="s">
        <v>9</v>
      </c>
      <c r="C42" s="10" t="s">
        <v>100</v>
      </c>
      <c r="D42" s="11" t="s">
        <v>26</v>
      </c>
      <c r="E42" s="1" t="s">
        <v>34</v>
      </c>
      <c r="F42" s="1" t="s">
        <v>6</v>
      </c>
      <c r="G42" s="1" t="s">
        <v>7</v>
      </c>
      <c r="H42" s="1" t="s">
        <v>21</v>
      </c>
      <c r="I42" s="11" t="s">
        <v>27</v>
      </c>
    </row>
    <row r="43" spans="1:9" ht="20.100000000000001" customHeight="1" x14ac:dyDescent="0.15">
      <c r="A43" s="14"/>
      <c r="B43" s="11"/>
      <c r="C43" s="10"/>
      <c r="D43" s="11"/>
      <c r="E43" s="1" t="s">
        <v>35</v>
      </c>
      <c r="F43" s="1" t="s">
        <v>6</v>
      </c>
      <c r="G43" s="1" t="s">
        <v>7</v>
      </c>
      <c r="H43" s="1" t="s">
        <v>20</v>
      </c>
      <c r="I43" s="11"/>
    </row>
    <row r="44" spans="1:9" ht="20.100000000000001" customHeight="1" x14ac:dyDescent="0.15">
      <c r="A44" s="14"/>
      <c r="B44" s="11">
        <v>750006</v>
      </c>
      <c r="C44" s="10" t="s">
        <v>95</v>
      </c>
      <c r="D44" s="11" t="s">
        <v>12</v>
      </c>
      <c r="E44" s="1" t="s">
        <v>36</v>
      </c>
      <c r="F44" s="1" t="s">
        <v>6</v>
      </c>
      <c r="G44" s="1" t="s">
        <v>7</v>
      </c>
      <c r="H44" s="1" t="s">
        <v>16</v>
      </c>
      <c r="I44" s="12" t="str">
        <f>HYPERLINK("https://fukutokuyaku.com/for_pharmacy/regimen/download60.php","●")</f>
        <v>●</v>
      </c>
    </row>
    <row r="45" spans="1:9" ht="20.100000000000001" customHeight="1" x14ac:dyDescent="0.15">
      <c r="A45" s="14"/>
      <c r="B45" s="11"/>
      <c r="C45" s="10"/>
      <c r="D45" s="11"/>
      <c r="E45" s="1" t="s">
        <v>37</v>
      </c>
      <c r="F45" s="1" t="s">
        <v>6</v>
      </c>
      <c r="G45" s="1" t="s">
        <v>7</v>
      </c>
      <c r="H45" s="1" t="s">
        <v>17</v>
      </c>
      <c r="I45" s="12"/>
    </row>
    <row r="46" spans="1:9" ht="20.100000000000001" customHeight="1" x14ac:dyDescent="0.15">
      <c r="A46" s="14"/>
      <c r="B46" s="11"/>
      <c r="C46" s="10"/>
      <c r="D46" s="11"/>
      <c r="E46" s="1" t="s">
        <v>0</v>
      </c>
      <c r="F46" s="1" t="s">
        <v>6</v>
      </c>
      <c r="G46" s="1" t="s">
        <v>8</v>
      </c>
      <c r="H46" s="1" t="s">
        <v>56</v>
      </c>
      <c r="I46" s="12"/>
    </row>
    <row r="47" spans="1:9" ht="20.100000000000001" customHeight="1" x14ac:dyDescent="0.15">
      <c r="A47" s="14"/>
      <c r="B47" s="11"/>
      <c r="C47" s="10"/>
      <c r="D47" s="11"/>
      <c r="E47" s="1" t="s">
        <v>36</v>
      </c>
      <c r="F47" s="1" t="s">
        <v>6</v>
      </c>
      <c r="G47" s="1" t="s">
        <v>43</v>
      </c>
      <c r="H47" s="1" t="s">
        <v>61</v>
      </c>
      <c r="I47" s="12"/>
    </row>
    <row r="48" spans="1:9" ht="20.100000000000001" customHeight="1" x14ac:dyDescent="0.15">
      <c r="A48" s="14"/>
      <c r="B48" s="11"/>
      <c r="C48" s="10"/>
      <c r="D48" s="11"/>
      <c r="E48" s="1" t="s">
        <v>37</v>
      </c>
      <c r="F48" s="1" t="s">
        <v>6</v>
      </c>
      <c r="G48" s="1" t="s">
        <v>43</v>
      </c>
      <c r="H48" s="1" t="s">
        <v>62</v>
      </c>
      <c r="I48" s="12"/>
    </row>
    <row r="49" spans="1:9" ht="20.100000000000001" customHeight="1" x14ac:dyDescent="0.15">
      <c r="A49" s="14"/>
      <c r="B49" s="11">
        <v>750007</v>
      </c>
      <c r="C49" s="10" t="s">
        <v>96</v>
      </c>
      <c r="D49" s="11" t="s">
        <v>12</v>
      </c>
      <c r="E49" s="1" t="s">
        <v>36</v>
      </c>
      <c r="F49" s="1" t="s">
        <v>6</v>
      </c>
      <c r="G49" s="1" t="s">
        <v>7</v>
      </c>
      <c r="H49" s="1" t="s">
        <v>16</v>
      </c>
      <c r="I49" s="12" t="str">
        <f>HYPERLINK("https://fukutokuyaku.com/for_pharmacy/regimen/download61.php","●")</f>
        <v>●</v>
      </c>
    </row>
    <row r="50" spans="1:9" ht="20.100000000000001" customHeight="1" x14ac:dyDescent="0.15">
      <c r="A50" s="14"/>
      <c r="B50" s="11"/>
      <c r="C50" s="10"/>
      <c r="D50" s="11"/>
      <c r="E50" s="1" t="s">
        <v>37</v>
      </c>
      <c r="F50" s="1" t="s">
        <v>6</v>
      </c>
      <c r="G50" s="1" t="s">
        <v>7</v>
      </c>
      <c r="H50" s="1" t="s">
        <v>17</v>
      </c>
      <c r="I50" s="12"/>
    </row>
    <row r="51" spans="1:9" ht="20.100000000000001" customHeight="1" x14ac:dyDescent="0.15">
      <c r="A51" s="14"/>
      <c r="B51" s="11"/>
      <c r="C51" s="10"/>
      <c r="D51" s="11"/>
      <c r="E51" s="1" t="s">
        <v>36</v>
      </c>
      <c r="F51" s="1" t="s">
        <v>6</v>
      </c>
      <c r="G51" s="1" t="s">
        <v>43</v>
      </c>
      <c r="H51" s="1" t="s">
        <v>61</v>
      </c>
      <c r="I51" s="12"/>
    </row>
    <row r="52" spans="1:9" ht="20.100000000000001" customHeight="1" x14ac:dyDescent="0.15">
      <c r="A52" s="14"/>
      <c r="B52" s="11"/>
      <c r="C52" s="10"/>
      <c r="D52" s="11"/>
      <c r="E52" s="1" t="s">
        <v>37</v>
      </c>
      <c r="F52" s="1" t="s">
        <v>6</v>
      </c>
      <c r="G52" s="1" t="s">
        <v>43</v>
      </c>
      <c r="H52" s="1" t="s">
        <v>62</v>
      </c>
      <c r="I52" s="12"/>
    </row>
    <row r="53" spans="1:9" ht="20.100000000000001" customHeight="1" x14ac:dyDescent="0.15">
      <c r="A53" s="14"/>
      <c r="B53" s="11" t="s">
        <v>9</v>
      </c>
      <c r="C53" s="10" t="s">
        <v>94</v>
      </c>
      <c r="D53" s="11" t="s">
        <v>12</v>
      </c>
      <c r="E53" s="1" t="s">
        <v>34</v>
      </c>
      <c r="F53" s="1" t="s">
        <v>6</v>
      </c>
      <c r="G53" s="1" t="s">
        <v>7</v>
      </c>
      <c r="H53" s="1" t="s">
        <v>16</v>
      </c>
      <c r="I53" s="11" t="s">
        <v>27</v>
      </c>
    </row>
    <row r="54" spans="1:9" ht="20.100000000000001" customHeight="1" x14ac:dyDescent="0.15">
      <c r="A54" s="14"/>
      <c r="B54" s="11"/>
      <c r="C54" s="10"/>
      <c r="D54" s="11"/>
      <c r="E54" s="1" t="s">
        <v>35</v>
      </c>
      <c r="F54" s="1" t="s">
        <v>6</v>
      </c>
      <c r="G54" s="1" t="s">
        <v>7</v>
      </c>
      <c r="H54" s="1" t="s">
        <v>17</v>
      </c>
      <c r="I54" s="11"/>
    </row>
    <row r="55" spans="1:9" ht="20.100000000000001" customHeight="1" x14ac:dyDescent="0.15">
      <c r="A55" s="14"/>
      <c r="B55" s="11"/>
      <c r="C55" s="10"/>
      <c r="D55" s="11"/>
      <c r="E55" s="1" t="s">
        <v>10</v>
      </c>
      <c r="F55" s="1" t="s">
        <v>6</v>
      </c>
      <c r="G55" s="1" t="s">
        <v>30</v>
      </c>
      <c r="H55" s="1" t="s">
        <v>55</v>
      </c>
      <c r="I55" s="11"/>
    </row>
    <row r="56" spans="1:9" ht="20.100000000000001" customHeight="1" x14ac:dyDescent="0.15">
      <c r="A56" s="14"/>
      <c r="B56" s="11"/>
      <c r="C56" s="10"/>
      <c r="D56" s="11"/>
      <c r="E56" s="1" t="s">
        <v>34</v>
      </c>
      <c r="F56" s="1" t="s">
        <v>6</v>
      </c>
      <c r="G56" s="1" t="s">
        <v>43</v>
      </c>
      <c r="H56" s="1" t="s">
        <v>61</v>
      </c>
      <c r="I56" s="11"/>
    </row>
    <row r="57" spans="1:9" ht="20.100000000000001" customHeight="1" x14ac:dyDescent="0.15">
      <c r="A57" s="14"/>
      <c r="B57" s="11"/>
      <c r="C57" s="10"/>
      <c r="D57" s="11"/>
      <c r="E57" s="1" t="s">
        <v>35</v>
      </c>
      <c r="F57" s="1" t="s">
        <v>6</v>
      </c>
      <c r="G57" s="1" t="s">
        <v>43</v>
      </c>
      <c r="H57" s="1" t="s">
        <v>62</v>
      </c>
      <c r="I57" s="11"/>
    </row>
    <row r="58" spans="1:9" ht="20.100000000000001" customHeight="1" x14ac:dyDescent="0.15">
      <c r="A58" s="14"/>
      <c r="B58" s="3">
        <v>750008</v>
      </c>
      <c r="C58" s="4" t="s">
        <v>76</v>
      </c>
      <c r="D58" s="3" t="s">
        <v>12</v>
      </c>
      <c r="E58" s="1" t="s">
        <v>0</v>
      </c>
      <c r="F58" s="1" t="s">
        <v>6</v>
      </c>
      <c r="G58" s="1" t="s">
        <v>49</v>
      </c>
      <c r="H58" s="1" t="s">
        <v>22</v>
      </c>
      <c r="I58" s="5" t="str">
        <f>HYPERLINK("https://fukutokuyaku.com/for_pharmacy/regimen/download62.php","●")</f>
        <v>●</v>
      </c>
    </row>
    <row r="59" spans="1:9" ht="20.100000000000001" customHeight="1" x14ac:dyDescent="0.15">
      <c r="A59" s="14"/>
      <c r="B59" s="11">
        <v>750023</v>
      </c>
      <c r="C59" s="10" t="s">
        <v>78</v>
      </c>
      <c r="D59" s="11" t="s">
        <v>12</v>
      </c>
      <c r="E59" s="1" t="s">
        <v>0</v>
      </c>
      <c r="F59" s="1" t="s">
        <v>6</v>
      </c>
      <c r="G59" s="1" t="s">
        <v>47</v>
      </c>
      <c r="H59" s="1" t="s">
        <v>51</v>
      </c>
      <c r="I59" s="12" t="str">
        <f>HYPERLINK("https://fukutokuyaku.com/for_pharmacy/regimen/download63.php","●")</f>
        <v>●</v>
      </c>
    </row>
    <row r="60" spans="1:9" ht="20.100000000000001" customHeight="1" x14ac:dyDescent="0.15">
      <c r="A60" s="14"/>
      <c r="B60" s="11"/>
      <c r="C60" s="10"/>
      <c r="D60" s="11"/>
      <c r="E60" s="1" t="s">
        <v>0</v>
      </c>
      <c r="F60" s="1" t="s">
        <v>6</v>
      </c>
      <c r="G60" s="1" t="s">
        <v>44</v>
      </c>
      <c r="H60" s="1" t="s">
        <v>57</v>
      </c>
      <c r="I60" s="12"/>
    </row>
    <row r="61" spans="1:9" ht="20.100000000000001" customHeight="1" x14ac:dyDescent="0.15">
      <c r="A61" s="14"/>
      <c r="B61" s="7">
        <v>750029</v>
      </c>
      <c r="C61" s="4" t="s">
        <v>116</v>
      </c>
      <c r="D61" s="3" t="s">
        <v>12</v>
      </c>
      <c r="E61" s="1" t="s">
        <v>0</v>
      </c>
      <c r="F61" s="3" t="s">
        <v>6</v>
      </c>
      <c r="G61" s="1" t="s">
        <v>117</v>
      </c>
      <c r="H61" s="3" t="s">
        <v>118</v>
      </c>
      <c r="I61" s="5" t="str">
        <f>HYPERLINK("https://fukutokuyaku.com/for_pharmacy/regimen/download183.php","●")</f>
        <v>●</v>
      </c>
    </row>
    <row r="62" spans="1:9" ht="20.100000000000001" customHeight="1" x14ac:dyDescent="0.15">
      <c r="A62" s="14"/>
      <c r="B62" s="11">
        <v>750033</v>
      </c>
      <c r="C62" s="10" t="s">
        <v>79</v>
      </c>
      <c r="D62" s="11" t="s">
        <v>12</v>
      </c>
      <c r="E62" s="1" t="s">
        <v>0</v>
      </c>
      <c r="F62" s="1" t="s">
        <v>6</v>
      </c>
      <c r="G62" s="1" t="s">
        <v>48</v>
      </c>
      <c r="H62" s="1" t="s">
        <v>59</v>
      </c>
      <c r="I62" s="12" t="str">
        <f>HYPERLINK("https://fukutokuyaku.com/for_pharmacy/regimen/download64.php","●")</f>
        <v>●</v>
      </c>
    </row>
    <row r="63" spans="1:9" ht="20.100000000000001" customHeight="1" x14ac:dyDescent="0.15">
      <c r="A63" s="14"/>
      <c r="B63" s="11"/>
      <c r="C63" s="10"/>
      <c r="D63" s="11"/>
      <c r="E63" s="1" t="s">
        <v>0</v>
      </c>
      <c r="F63" s="1" t="s">
        <v>6</v>
      </c>
      <c r="G63" s="1" t="s">
        <v>44</v>
      </c>
      <c r="H63" s="1" t="s">
        <v>57</v>
      </c>
      <c r="I63" s="12"/>
    </row>
    <row r="64" spans="1:9" ht="20.100000000000001" customHeight="1" x14ac:dyDescent="0.15">
      <c r="A64" s="14"/>
      <c r="B64" s="11">
        <v>750053</v>
      </c>
      <c r="C64" s="10" t="s">
        <v>80</v>
      </c>
      <c r="D64" s="11" t="s">
        <v>12</v>
      </c>
      <c r="E64" s="1" t="s">
        <v>0</v>
      </c>
      <c r="F64" s="1" t="s">
        <v>6</v>
      </c>
      <c r="G64" s="1" t="s">
        <v>48</v>
      </c>
      <c r="H64" s="1" t="s">
        <v>51</v>
      </c>
      <c r="I64" s="12" t="str">
        <f>HYPERLINK("https://fukutokuyaku.com/for_pharmacy/regimen/download65.php","●")</f>
        <v>●</v>
      </c>
    </row>
    <row r="65" spans="1:9" ht="20.100000000000001" customHeight="1" x14ac:dyDescent="0.15">
      <c r="A65" s="14"/>
      <c r="B65" s="11"/>
      <c r="C65" s="10"/>
      <c r="D65" s="11"/>
      <c r="E65" s="1" t="s">
        <v>0</v>
      </c>
      <c r="F65" s="1" t="s">
        <v>6</v>
      </c>
      <c r="G65" s="1" t="s">
        <v>44</v>
      </c>
      <c r="H65" s="1" t="s">
        <v>60</v>
      </c>
      <c r="I65" s="12"/>
    </row>
    <row r="66" spans="1:9" ht="20.100000000000001" customHeight="1" x14ac:dyDescent="0.15">
      <c r="A66" s="14"/>
      <c r="B66" s="11"/>
      <c r="C66" s="10"/>
      <c r="D66" s="11"/>
      <c r="E66" s="1" t="s">
        <v>0</v>
      </c>
      <c r="F66" s="1" t="s">
        <v>6</v>
      </c>
      <c r="G66" s="1" t="s">
        <v>45</v>
      </c>
      <c r="H66" s="1" t="s">
        <v>60</v>
      </c>
      <c r="I66" s="12"/>
    </row>
    <row r="67" spans="1:9" ht="20.100000000000001" customHeight="1" x14ac:dyDescent="0.15">
      <c r="A67" s="14"/>
      <c r="B67" s="11">
        <v>750073</v>
      </c>
      <c r="C67" s="10" t="s">
        <v>90</v>
      </c>
      <c r="D67" s="11" t="s">
        <v>12</v>
      </c>
      <c r="E67" s="1" t="s">
        <v>36</v>
      </c>
      <c r="F67" s="3" t="s">
        <v>6</v>
      </c>
      <c r="G67" s="1" t="s">
        <v>7</v>
      </c>
      <c r="H67" s="6" t="s">
        <v>16</v>
      </c>
      <c r="I67" s="17" t="str">
        <f>HYPERLINK("https://fukutokuyaku.com/for_pharmacy/regimen/download142.php","●")</f>
        <v>●</v>
      </c>
    </row>
    <row r="68" spans="1:9" ht="20.100000000000001" customHeight="1" x14ac:dyDescent="0.15">
      <c r="A68" s="14"/>
      <c r="B68" s="11"/>
      <c r="C68" s="10"/>
      <c r="D68" s="11"/>
      <c r="E68" s="1" t="s">
        <v>37</v>
      </c>
      <c r="F68" s="3" t="s">
        <v>6</v>
      </c>
      <c r="G68" s="1" t="s">
        <v>7</v>
      </c>
      <c r="H68" s="6" t="s">
        <v>17</v>
      </c>
      <c r="I68" s="11"/>
    </row>
    <row r="69" spans="1:9" ht="20.100000000000001" customHeight="1" x14ac:dyDescent="0.15">
      <c r="A69" s="14"/>
      <c r="B69" s="3" t="s">
        <v>9</v>
      </c>
      <c r="C69" s="4" t="s">
        <v>72</v>
      </c>
      <c r="D69" s="3" t="s">
        <v>12</v>
      </c>
      <c r="E69" s="1" t="s">
        <v>0</v>
      </c>
      <c r="F69" s="1" t="s">
        <v>6</v>
      </c>
      <c r="G69" s="1" t="s">
        <v>30</v>
      </c>
      <c r="H69" s="1" t="s">
        <v>52</v>
      </c>
      <c r="I69" s="3" t="s">
        <v>27</v>
      </c>
    </row>
    <row r="70" spans="1:9" ht="20.100000000000001" customHeight="1" x14ac:dyDescent="0.15">
      <c r="A70" s="14"/>
      <c r="B70" s="3">
        <v>750113</v>
      </c>
      <c r="C70" s="4" t="s">
        <v>81</v>
      </c>
      <c r="D70" s="3" t="s">
        <v>15</v>
      </c>
      <c r="E70" s="1" t="s">
        <v>10</v>
      </c>
      <c r="F70" s="1" t="s">
        <v>6</v>
      </c>
      <c r="G70" s="1" t="s">
        <v>30</v>
      </c>
      <c r="H70" s="1" t="s">
        <v>55</v>
      </c>
      <c r="I70" s="5" t="str">
        <f>HYPERLINK("https://fukutokuyaku.com/for_pharmacy/regimen/download66.php","●")</f>
        <v>●</v>
      </c>
    </row>
    <row r="71" spans="1:9" ht="20.100000000000001" customHeight="1" x14ac:dyDescent="0.15">
      <c r="A71" s="14"/>
      <c r="B71" s="11">
        <v>750114</v>
      </c>
      <c r="C71" s="10" t="s">
        <v>82</v>
      </c>
      <c r="D71" s="11" t="s">
        <v>15</v>
      </c>
      <c r="E71" s="1" t="s">
        <v>38</v>
      </c>
      <c r="F71" s="1" t="s">
        <v>6</v>
      </c>
      <c r="G71" s="1" t="s">
        <v>7</v>
      </c>
      <c r="H71" s="1" t="s">
        <v>21</v>
      </c>
      <c r="I71" s="12" t="str">
        <f>HYPERLINK("https://fukutokuyaku.com/for_pharmacy/regimen/download67.php","●")</f>
        <v>●</v>
      </c>
    </row>
    <row r="72" spans="1:9" ht="20.100000000000001" customHeight="1" x14ac:dyDescent="0.15">
      <c r="A72" s="14"/>
      <c r="B72" s="11"/>
      <c r="C72" s="10"/>
      <c r="D72" s="11"/>
      <c r="E72" s="1" t="s">
        <v>39</v>
      </c>
      <c r="F72" s="1" t="s">
        <v>6</v>
      </c>
      <c r="G72" s="1" t="s">
        <v>7</v>
      </c>
      <c r="H72" s="1" t="s">
        <v>20</v>
      </c>
      <c r="I72" s="12"/>
    </row>
    <row r="73" spans="1:9" ht="20.100000000000001" customHeight="1" x14ac:dyDescent="0.15">
      <c r="A73" s="14"/>
      <c r="B73" s="11"/>
      <c r="C73" s="10"/>
      <c r="D73" s="11"/>
      <c r="E73" s="1" t="s">
        <v>10</v>
      </c>
      <c r="F73" s="1" t="s">
        <v>6</v>
      </c>
      <c r="G73" s="1" t="s">
        <v>30</v>
      </c>
      <c r="H73" s="1" t="s">
        <v>55</v>
      </c>
      <c r="I73" s="12"/>
    </row>
    <row r="74" spans="1:9" ht="20.100000000000001" customHeight="1" x14ac:dyDescent="0.15">
      <c r="A74" s="14"/>
      <c r="B74" s="3">
        <v>750133</v>
      </c>
      <c r="C74" s="4" t="s">
        <v>83</v>
      </c>
      <c r="D74" s="3" t="s">
        <v>12</v>
      </c>
      <c r="E74" s="1" t="s">
        <v>0</v>
      </c>
      <c r="F74" s="1" t="s">
        <v>6</v>
      </c>
      <c r="G74" s="1" t="s">
        <v>8</v>
      </c>
      <c r="H74" s="1" t="s">
        <v>51</v>
      </c>
      <c r="I74" s="5" t="str">
        <f>HYPERLINK("https://fukutokuyaku.com/for_pharmacy/regimen/download68.php","●")</f>
        <v>●</v>
      </c>
    </row>
    <row r="75" spans="1:9" ht="20.100000000000001" customHeight="1" x14ac:dyDescent="0.15">
      <c r="A75" s="14"/>
      <c r="B75" s="11">
        <v>750134</v>
      </c>
      <c r="C75" s="10" t="s">
        <v>84</v>
      </c>
      <c r="D75" s="11" t="s">
        <v>12</v>
      </c>
      <c r="E75" s="1" t="s">
        <v>32</v>
      </c>
      <c r="F75" s="1" t="s">
        <v>6</v>
      </c>
      <c r="G75" s="1" t="s">
        <v>7</v>
      </c>
      <c r="H75" s="1" t="s">
        <v>24</v>
      </c>
      <c r="I75" s="12" t="str">
        <f>HYPERLINK("https://fukutokuyaku.com/for_pharmacy/regimen/download69.php","●")</f>
        <v>●</v>
      </c>
    </row>
    <row r="76" spans="1:9" ht="20.100000000000001" customHeight="1" x14ac:dyDescent="0.15">
      <c r="A76" s="14"/>
      <c r="B76" s="11"/>
      <c r="C76" s="10"/>
      <c r="D76" s="11"/>
      <c r="E76" s="1" t="s">
        <v>33</v>
      </c>
      <c r="F76" s="1" t="s">
        <v>6</v>
      </c>
      <c r="G76" s="1" t="s">
        <v>7</v>
      </c>
      <c r="H76" s="1" t="s">
        <v>25</v>
      </c>
      <c r="I76" s="12"/>
    </row>
    <row r="77" spans="1:9" ht="20.100000000000001" customHeight="1" x14ac:dyDescent="0.15">
      <c r="A77" s="14"/>
      <c r="B77" s="11"/>
      <c r="C77" s="10"/>
      <c r="D77" s="11"/>
      <c r="E77" s="1" t="s">
        <v>0</v>
      </c>
      <c r="F77" s="1" t="s">
        <v>6</v>
      </c>
      <c r="G77" s="1" t="s">
        <v>8</v>
      </c>
      <c r="H77" s="1" t="s">
        <v>51</v>
      </c>
      <c r="I77" s="12"/>
    </row>
    <row r="78" spans="1:9" ht="20.100000000000001" customHeight="1" x14ac:dyDescent="0.15">
      <c r="A78" s="14"/>
      <c r="B78" s="3">
        <v>750163</v>
      </c>
      <c r="C78" s="4" t="s">
        <v>85</v>
      </c>
      <c r="D78" s="3" t="s">
        <v>12</v>
      </c>
      <c r="E78" s="1" t="s">
        <v>11</v>
      </c>
      <c r="F78" s="1" t="s">
        <v>6</v>
      </c>
      <c r="G78" s="1" t="s">
        <v>42</v>
      </c>
      <c r="H78" s="1" t="s">
        <v>67</v>
      </c>
      <c r="I78" s="5" t="str">
        <f>HYPERLINK("https://fukutokuyaku.com/for_pharmacy/regimen/download70.php","●")</f>
        <v>●</v>
      </c>
    </row>
    <row r="79" spans="1:9" ht="20.100000000000001" customHeight="1" x14ac:dyDescent="0.15">
      <c r="A79" s="14"/>
      <c r="B79" s="3">
        <v>750203</v>
      </c>
      <c r="C79" s="4" t="s">
        <v>92</v>
      </c>
      <c r="D79" s="3" t="s">
        <v>12</v>
      </c>
      <c r="E79" s="1" t="s">
        <v>11</v>
      </c>
      <c r="F79" s="1" t="s">
        <v>6</v>
      </c>
      <c r="G79" s="1" t="s">
        <v>41</v>
      </c>
      <c r="H79" s="1" t="s">
        <v>64</v>
      </c>
      <c r="I79" s="5" t="str">
        <f>HYPERLINK("https://fukutokuyaku.com/for_pharmacy/regimen/download71.php","●")</f>
        <v>●</v>
      </c>
    </row>
    <row r="80" spans="1:9" ht="20.100000000000001" customHeight="1" x14ac:dyDescent="0.15">
      <c r="A80" s="14"/>
      <c r="B80" s="11">
        <v>750213</v>
      </c>
      <c r="C80" s="10" t="s">
        <v>93</v>
      </c>
      <c r="D80" s="11" t="s">
        <v>12</v>
      </c>
      <c r="E80" s="1" t="s">
        <v>0</v>
      </c>
      <c r="F80" s="1" t="s">
        <v>6</v>
      </c>
      <c r="G80" s="1" t="s">
        <v>30</v>
      </c>
      <c r="H80" s="1" t="s">
        <v>65</v>
      </c>
      <c r="I80" s="12" t="str">
        <f>HYPERLINK("https://fukutokuyaku.com/for_pharmacy/regimen/download72.php","●")</f>
        <v>●</v>
      </c>
    </row>
    <row r="81" spans="1:9" ht="20.100000000000001" customHeight="1" x14ac:dyDescent="0.15">
      <c r="A81" s="14"/>
      <c r="B81" s="11"/>
      <c r="C81" s="10"/>
      <c r="D81" s="11"/>
      <c r="E81" s="1" t="s">
        <v>11</v>
      </c>
      <c r="F81" s="1" t="s">
        <v>6</v>
      </c>
      <c r="G81" s="1" t="s">
        <v>41</v>
      </c>
      <c r="H81" s="1" t="s">
        <v>64</v>
      </c>
      <c r="I81" s="12"/>
    </row>
    <row r="82" spans="1:9" ht="20.100000000000001" customHeight="1" x14ac:dyDescent="0.15">
      <c r="A82" s="14"/>
      <c r="B82" s="3">
        <v>750223</v>
      </c>
      <c r="C82" s="4" t="s">
        <v>86</v>
      </c>
      <c r="D82" s="3" t="s">
        <v>12</v>
      </c>
      <c r="E82" s="1" t="s">
        <v>0</v>
      </c>
      <c r="F82" s="1" t="s">
        <v>6</v>
      </c>
      <c r="G82" s="1" t="s">
        <v>29</v>
      </c>
      <c r="H82" s="1" t="s">
        <v>54</v>
      </c>
      <c r="I82" s="5" t="str">
        <f>HYPERLINK("https://fukutokuyaku.com/for_pharmacy/regimen/download733.php","●")</f>
        <v>●</v>
      </c>
    </row>
    <row r="83" spans="1:9" ht="20.100000000000001" customHeight="1" x14ac:dyDescent="0.15">
      <c r="A83" s="14"/>
      <c r="B83" s="11" t="s">
        <v>9</v>
      </c>
      <c r="C83" s="10" t="s">
        <v>73</v>
      </c>
      <c r="D83" s="11" t="s">
        <v>12</v>
      </c>
      <c r="E83" s="1" t="s">
        <v>34</v>
      </c>
      <c r="F83" s="1" t="s">
        <v>6</v>
      </c>
      <c r="G83" s="1" t="s">
        <v>7</v>
      </c>
      <c r="H83" s="1" t="s">
        <v>16</v>
      </c>
      <c r="I83" s="11" t="s">
        <v>27</v>
      </c>
    </row>
    <row r="84" spans="1:9" ht="20.100000000000001" customHeight="1" x14ac:dyDescent="0.15">
      <c r="A84" s="14"/>
      <c r="B84" s="11"/>
      <c r="C84" s="10"/>
      <c r="D84" s="11"/>
      <c r="E84" s="1" t="s">
        <v>35</v>
      </c>
      <c r="F84" s="1" t="s">
        <v>6</v>
      </c>
      <c r="G84" s="1" t="s">
        <v>7</v>
      </c>
      <c r="H84" s="1" t="s">
        <v>17</v>
      </c>
      <c r="I84" s="11"/>
    </row>
    <row r="85" spans="1:9" ht="20.100000000000001" customHeight="1" x14ac:dyDescent="0.15">
      <c r="A85" s="14"/>
      <c r="B85" s="11"/>
      <c r="C85" s="10"/>
      <c r="D85" s="11"/>
      <c r="E85" s="1" t="s">
        <v>0</v>
      </c>
      <c r="F85" s="1" t="s">
        <v>6</v>
      </c>
      <c r="G85" s="1" t="s">
        <v>29</v>
      </c>
      <c r="H85" s="1" t="s">
        <v>54</v>
      </c>
      <c r="I85" s="11"/>
    </row>
    <row r="86" spans="1:9" ht="20.100000000000001" customHeight="1" x14ac:dyDescent="0.15">
      <c r="A86" s="14"/>
      <c r="B86" s="3">
        <v>750253</v>
      </c>
      <c r="C86" s="4" t="s">
        <v>98</v>
      </c>
      <c r="D86" s="3" t="s">
        <v>12</v>
      </c>
      <c r="E86" s="1" t="s">
        <v>11</v>
      </c>
      <c r="F86" s="1" t="s">
        <v>6</v>
      </c>
      <c r="G86" s="1" t="s">
        <v>40</v>
      </c>
      <c r="H86" s="1" t="s">
        <v>53</v>
      </c>
      <c r="I86" s="5" t="str">
        <f>HYPERLINK("https://fukutokuyaku.com/for_pharmacy/regimen/download74.php","●")</f>
        <v>●</v>
      </c>
    </row>
    <row r="87" spans="1:9" ht="20.100000000000001" customHeight="1" x14ac:dyDescent="0.15">
      <c r="A87" s="14"/>
      <c r="B87" s="11" t="s">
        <v>9</v>
      </c>
      <c r="C87" s="10" t="s">
        <v>99</v>
      </c>
      <c r="D87" s="11" t="s">
        <v>12</v>
      </c>
      <c r="E87" s="1" t="s">
        <v>32</v>
      </c>
      <c r="F87" s="1" t="s">
        <v>6</v>
      </c>
      <c r="G87" s="1" t="s">
        <v>7</v>
      </c>
      <c r="H87" s="1" t="s">
        <v>21</v>
      </c>
      <c r="I87" s="11" t="s">
        <v>27</v>
      </c>
    </row>
    <row r="88" spans="1:9" ht="20.100000000000001" customHeight="1" x14ac:dyDescent="0.15">
      <c r="A88" s="14"/>
      <c r="B88" s="11"/>
      <c r="C88" s="10"/>
      <c r="D88" s="11"/>
      <c r="E88" s="1" t="s">
        <v>33</v>
      </c>
      <c r="F88" s="1" t="s">
        <v>6</v>
      </c>
      <c r="G88" s="1" t="s">
        <v>7</v>
      </c>
      <c r="H88" s="1" t="s">
        <v>20</v>
      </c>
      <c r="I88" s="11"/>
    </row>
    <row r="89" spans="1:9" ht="20.100000000000001" customHeight="1" x14ac:dyDescent="0.15">
      <c r="A89" s="14"/>
      <c r="B89" s="11"/>
      <c r="C89" s="10"/>
      <c r="D89" s="11"/>
      <c r="E89" s="1" t="s">
        <v>11</v>
      </c>
      <c r="F89" s="1" t="s">
        <v>6</v>
      </c>
      <c r="G89" s="1" t="s">
        <v>40</v>
      </c>
      <c r="H89" s="1" t="s">
        <v>53</v>
      </c>
      <c r="I89" s="11"/>
    </row>
    <row r="90" spans="1:9" x14ac:dyDescent="0.15">
      <c r="A90" s="14"/>
      <c r="B90" s="11">
        <v>750284</v>
      </c>
      <c r="C90" s="10" t="s">
        <v>87</v>
      </c>
      <c r="D90" s="11" t="s">
        <v>15</v>
      </c>
      <c r="E90" s="1" t="s">
        <v>18</v>
      </c>
      <c r="F90" s="1" t="s">
        <v>6</v>
      </c>
      <c r="G90" s="1" t="s">
        <v>28</v>
      </c>
      <c r="H90" s="1" t="s">
        <v>23</v>
      </c>
      <c r="I90" s="12" t="str">
        <f>HYPERLINK("https://fukutokuyaku.com/for_pharmacy/regimen/download75.php","●")</f>
        <v>●</v>
      </c>
    </row>
    <row r="91" spans="1:9" x14ac:dyDescent="0.15">
      <c r="A91" s="15"/>
      <c r="B91" s="11"/>
      <c r="C91" s="10"/>
      <c r="D91" s="11"/>
      <c r="E91" s="1" t="s">
        <v>10</v>
      </c>
      <c r="F91" s="1" t="s">
        <v>6</v>
      </c>
      <c r="G91" s="1" t="s">
        <v>30</v>
      </c>
      <c r="H91" s="1" t="s">
        <v>59</v>
      </c>
      <c r="I91" s="12"/>
    </row>
    <row r="93" spans="1:9" x14ac:dyDescent="0.15">
      <c r="I93" t="s">
        <v>119</v>
      </c>
    </row>
  </sheetData>
  <mergeCells count="109">
    <mergeCell ref="I62:I63"/>
    <mergeCell ref="I26:I28"/>
    <mergeCell ref="I64:I66"/>
    <mergeCell ref="I12:I15"/>
    <mergeCell ref="I44:I48"/>
    <mergeCell ref="I49:I52"/>
    <mergeCell ref="I16:I18"/>
    <mergeCell ref="I21:I22"/>
    <mergeCell ref="B34:B36"/>
    <mergeCell ref="B11:I11"/>
    <mergeCell ref="B41:I41"/>
    <mergeCell ref="B1:C1"/>
    <mergeCell ref="I29:I30"/>
    <mergeCell ref="I23:I24"/>
    <mergeCell ref="D23:D24"/>
    <mergeCell ref="D16:D18"/>
    <mergeCell ref="D21:D22"/>
    <mergeCell ref="D12:D15"/>
    <mergeCell ref="B12:B15"/>
    <mergeCell ref="I31:I32"/>
    <mergeCell ref="I34:I36"/>
    <mergeCell ref="C12:C15"/>
    <mergeCell ref="C21:C22"/>
    <mergeCell ref="B21:B22"/>
    <mergeCell ref="D26:D28"/>
    <mergeCell ref="D64:D66"/>
    <mergeCell ref="D29:D30"/>
    <mergeCell ref="D44:D48"/>
    <mergeCell ref="D49:D52"/>
    <mergeCell ref="D59:D60"/>
    <mergeCell ref="D42:D43"/>
    <mergeCell ref="D31:D32"/>
    <mergeCell ref="D34:D36"/>
    <mergeCell ref="C62:C63"/>
    <mergeCell ref="B62:B63"/>
    <mergeCell ref="C64:C66"/>
    <mergeCell ref="B64:B66"/>
    <mergeCell ref="I59:I60"/>
    <mergeCell ref="B16:B18"/>
    <mergeCell ref="B31:B32"/>
    <mergeCell ref="C31:C32"/>
    <mergeCell ref="C16:C18"/>
    <mergeCell ref="C23:C24"/>
    <mergeCell ref="C26:C28"/>
    <mergeCell ref="C59:C60"/>
    <mergeCell ref="B59:B60"/>
    <mergeCell ref="B23:B24"/>
    <mergeCell ref="C44:C48"/>
    <mergeCell ref="B44:B48"/>
    <mergeCell ref="C29:C30"/>
    <mergeCell ref="B29:B30"/>
    <mergeCell ref="C49:C52"/>
    <mergeCell ref="B49:B52"/>
    <mergeCell ref="B42:B43"/>
    <mergeCell ref="B26:B28"/>
    <mergeCell ref="C34:C36"/>
    <mergeCell ref="D62:D63"/>
    <mergeCell ref="B37:B40"/>
    <mergeCell ref="C37:C40"/>
    <mergeCell ref="D37:D40"/>
    <mergeCell ref="I37:I40"/>
    <mergeCell ref="B53:B57"/>
    <mergeCell ref="C53:C57"/>
    <mergeCell ref="D53:D57"/>
    <mergeCell ref="I53:I57"/>
    <mergeCell ref="I42:I43"/>
    <mergeCell ref="C42:C43"/>
    <mergeCell ref="D87:D89"/>
    <mergeCell ref="I87:I89"/>
    <mergeCell ref="B67:B68"/>
    <mergeCell ref="C67:C68"/>
    <mergeCell ref="D67:D68"/>
    <mergeCell ref="I67:I68"/>
    <mergeCell ref="B71:B73"/>
    <mergeCell ref="C71:C73"/>
    <mergeCell ref="D71:D73"/>
    <mergeCell ref="I71:I73"/>
    <mergeCell ref="B75:B77"/>
    <mergeCell ref="C75:C77"/>
    <mergeCell ref="D75:D77"/>
    <mergeCell ref="I75:I77"/>
    <mergeCell ref="B80:B81"/>
    <mergeCell ref="C80:C81"/>
    <mergeCell ref="D80:D81"/>
    <mergeCell ref="I80:I81"/>
    <mergeCell ref="B8:B10"/>
    <mergeCell ref="C8:C10"/>
    <mergeCell ref="D8:D10"/>
    <mergeCell ref="I8:I10"/>
    <mergeCell ref="A4:A91"/>
    <mergeCell ref="B19:B20"/>
    <mergeCell ref="C19:C20"/>
    <mergeCell ref="D19:D20"/>
    <mergeCell ref="I19:I20"/>
    <mergeCell ref="B4:I4"/>
    <mergeCell ref="B5:B7"/>
    <mergeCell ref="C5:C7"/>
    <mergeCell ref="D5:D7"/>
    <mergeCell ref="I5:I7"/>
    <mergeCell ref="B90:B91"/>
    <mergeCell ref="C90:C91"/>
    <mergeCell ref="D90:D91"/>
    <mergeCell ref="I90:I91"/>
    <mergeCell ref="B83:B85"/>
    <mergeCell ref="C83:C85"/>
    <mergeCell ref="D83:D85"/>
    <mergeCell ref="I83:I85"/>
    <mergeCell ref="B87:B89"/>
    <mergeCell ref="C87:C89"/>
  </mergeCells>
  <phoneticPr fontId="18"/>
  <dataValidations count="2">
    <dataValidation type="list" allowBlank="1" showInputMessage="1" showErrorMessage="1" sqref="F5:F10 F12:F40 F42:F91" xr:uid="{00000000-0002-0000-0000-000000000000}">
      <formula1>"点滴静注,静脈注射,持続静注"</formula1>
    </dataValidation>
    <dataValidation allowBlank="1" showInputMessage="1" showErrorMessage="1" prompt="左詰めでインデント１" sqref="C5:C10 C12:C40 C42:C91" xr:uid="{00000000-0002-0000-0000-000001000000}"/>
  </dataValidations>
  <hyperlinks>
    <hyperlink ref="I12:I15" r:id="rId1" display="●" xr:uid="{00000000-0004-0000-0000-000000000000}"/>
    <hyperlink ref="I16:I18" r:id="rId2" display="●" xr:uid="{00000000-0004-0000-0000-000001000000}"/>
    <hyperlink ref="I21:I22" r:id="rId3" display="●" xr:uid="{00000000-0004-0000-0000-000002000000}"/>
    <hyperlink ref="I23:I24" r:id="rId4" display="●" xr:uid="{00000000-0004-0000-0000-000003000000}"/>
    <hyperlink ref="I26:I28" r:id="rId5" display="●" xr:uid="{00000000-0004-0000-0000-000004000000}"/>
    <hyperlink ref="I29:I30" r:id="rId6" display="●" xr:uid="{00000000-0004-0000-0000-000005000000}"/>
    <hyperlink ref="I31:I32" r:id="rId7" display="●" xr:uid="{00000000-0004-0000-0000-000006000000}"/>
    <hyperlink ref="I33" r:id="rId8" display="●" xr:uid="{00000000-0004-0000-0000-000007000000}"/>
    <hyperlink ref="I44:I48" r:id="rId9" display="●" xr:uid="{00000000-0004-0000-0000-000008000000}"/>
    <hyperlink ref="I49:I52" r:id="rId10" display="●" xr:uid="{00000000-0004-0000-0000-000009000000}"/>
    <hyperlink ref="I58" r:id="rId11" display="●" xr:uid="{00000000-0004-0000-0000-00000A000000}"/>
    <hyperlink ref="I59:I60" r:id="rId12" display="●" xr:uid="{00000000-0004-0000-0000-00000B000000}"/>
    <hyperlink ref="I62:I63" r:id="rId13" display="●" xr:uid="{00000000-0004-0000-0000-00000C000000}"/>
    <hyperlink ref="I64:I66" r:id="rId14" display="●" xr:uid="{00000000-0004-0000-0000-00000D000000}"/>
    <hyperlink ref="I70" r:id="rId15" display="●" xr:uid="{00000000-0004-0000-0000-00000E000000}"/>
    <hyperlink ref="I71:I73" r:id="rId16" display="●" xr:uid="{00000000-0004-0000-0000-00000F000000}"/>
    <hyperlink ref="I74" r:id="rId17" display="●" xr:uid="{00000000-0004-0000-0000-000010000000}"/>
    <hyperlink ref="I75:I77" r:id="rId18" display="●" xr:uid="{00000000-0004-0000-0000-000011000000}"/>
    <hyperlink ref="I78" r:id="rId19" display="●" xr:uid="{00000000-0004-0000-0000-000012000000}"/>
    <hyperlink ref="I79" r:id="rId20" display="●" xr:uid="{00000000-0004-0000-0000-000013000000}"/>
    <hyperlink ref="I80:I81" r:id="rId21" display="●" xr:uid="{00000000-0004-0000-0000-000014000000}"/>
    <hyperlink ref="I82" r:id="rId22" display="●" xr:uid="{00000000-0004-0000-0000-000015000000}"/>
    <hyperlink ref="I86" r:id="rId23" display="●" xr:uid="{00000000-0004-0000-0000-000016000000}"/>
    <hyperlink ref="I90:I91" r:id="rId24" display="●" xr:uid="{00000000-0004-0000-0000-000017000000}"/>
  </hyperlinks>
  <pageMargins left="0.7" right="0.7" top="0.75" bottom="0.75" header="0.3" footer="0.3"/>
  <pageSetup paperSize="9" scale="5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乳がん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SSIUser</dc:creator>
  <cp:lastModifiedBy>Kondo TIS</cp:lastModifiedBy>
  <cp:lastPrinted>2020-06-06T00:29:03Z</cp:lastPrinted>
  <dcterms:created xsi:type="dcterms:W3CDTF">2020-04-17T06:30:36Z</dcterms:created>
  <dcterms:modified xsi:type="dcterms:W3CDTF">2023-09-19T05:55:36Z</dcterms:modified>
</cp:coreProperties>
</file>