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WORKS\HTML\www.f-toku.jp\html\dl\section\regimen\"/>
    </mc:Choice>
  </mc:AlternateContent>
  <xr:revisionPtr revIDLastSave="0" documentId="13_ncr:1_{CC43E6C7-E8D5-46CE-952C-C09FCFCE872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肺" sheetId="6" r:id="rId1"/>
  </sheets>
  <definedNames>
    <definedName name="_xlnm.Print_Area" localSheetId="0">肺!$A$1:$I$65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6" l="1"/>
  <c r="I75" i="6"/>
  <c r="I72" i="6"/>
  <c r="I65" i="6"/>
  <c r="I62" i="6"/>
  <c r="I60" i="6"/>
  <c r="I54" i="6"/>
  <c r="I52" i="6"/>
  <c r="I51" i="6"/>
  <c r="I49" i="6"/>
  <c r="I47" i="6"/>
  <c r="I41" i="6"/>
  <c r="I38" i="6"/>
  <c r="I29" i="6"/>
  <c r="I27" i="6"/>
  <c r="I26" i="6"/>
  <c r="I25" i="6"/>
  <c r="I20" i="6"/>
  <c r="I19" i="6"/>
  <c r="I12" i="6"/>
  <c r="I5" i="6"/>
  <c r="I11" i="6"/>
  <c r="I8" i="6"/>
  <c r="I6" i="6"/>
  <c r="I82" i="6"/>
  <c r="I70" i="6"/>
  <c r="I67" i="6"/>
  <c r="I46" i="6"/>
  <c r="I43" i="6"/>
  <c r="I35" i="6"/>
  <c r="I31" i="6"/>
  <c r="I24" i="6"/>
  <c r="I23" i="6"/>
  <c r="I22" i="6"/>
  <c r="I21" i="6"/>
  <c r="I17" i="6"/>
  <c r="I14" i="6"/>
</calcChain>
</file>

<file path=xl/sharedStrings.xml><?xml version="1.0" encoding="utf-8"?>
<sst xmlns="http://schemas.openxmlformats.org/spreadsheetml/2006/main" count="416" uniqueCount="135">
  <si>
    <t>Day1</t>
  </si>
  <si>
    <t>期間</t>
    <rPh sb="0" eb="2">
      <t>キカン</t>
    </rPh>
    <phoneticPr fontId="18"/>
  </si>
  <si>
    <t>投与日</t>
    <rPh sb="0" eb="3">
      <t>トウヨビ</t>
    </rPh>
    <phoneticPr fontId="18"/>
  </si>
  <si>
    <t>投与方法</t>
    <rPh sb="0" eb="4">
      <t>トウヨホウホウ</t>
    </rPh>
    <phoneticPr fontId="18"/>
  </si>
  <si>
    <t>抗がん剤名</t>
    <rPh sb="0" eb="1">
      <t>コウ</t>
    </rPh>
    <rPh sb="3" eb="4">
      <t>ザイ</t>
    </rPh>
    <phoneticPr fontId="18"/>
  </si>
  <si>
    <t>標準投与量</t>
    <rPh sb="0" eb="2">
      <t>ヒョウジュン</t>
    </rPh>
    <rPh sb="2" eb="5">
      <t>トウヨリョウ</t>
    </rPh>
    <phoneticPr fontId="18"/>
  </si>
  <si>
    <t>点滴静注</t>
  </si>
  <si>
    <t>シスプラチン</t>
    <phoneticPr fontId="18"/>
  </si>
  <si>
    <t>福徳</t>
    <rPh sb="0" eb="2">
      <t>フクトク</t>
    </rPh>
    <phoneticPr fontId="18"/>
  </si>
  <si>
    <t>共通コード</t>
    <rPh sb="0" eb="2">
      <t>キョウツウ</t>
    </rPh>
    <phoneticPr fontId="18"/>
  </si>
  <si>
    <t>癌腫</t>
    <rPh sb="0" eb="2">
      <t>ガンシュ</t>
    </rPh>
    <phoneticPr fontId="18"/>
  </si>
  <si>
    <t>内服</t>
    <rPh sb="0" eb="2">
      <t>ナイフク</t>
    </rPh>
    <phoneticPr fontId="18"/>
  </si>
  <si>
    <t>21日</t>
    <rPh sb="2" eb="3">
      <t>ニチ</t>
    </rPh>
    <phoneticPr fontId="18"/>
  </si>
  <si>
    <t>ベバシズマブ</t>
    <phoneticPr fontId="18"/>
  </si>
  <si>
    <t>ベバシズマブ</t>
  </si>
  <si>
    <t>肺癌レジメン</t>
    <rPh sb="0" eb="1">
      <t>ハイ</t>
    </rPh>
    <rPh sb="1" eb="2">
      <t>ガン</t>
    </rPh>
    <phoneticPr fontId="18"/>
  </si>
  <si>
    <t>レジメン名</t>
    <phoneticPr fontId="18"/>
  </si>
  <si>
    <t>レジメンシート</t>
    <phoneticPr fontId="18"/>
  </si>
  <si>
    <t>肺癌</t>
    <rPh sb="0" eb="1">
      <t>ハイ</t>
    </rPh>
    <rPh sb="1" eb="2">
      <t>ガン</t>
    </rPh>
    <phoneticPr fontId="18"/>
  </si>
  <si>
    <t>Day1-3</t>
    <phoneticPr fontId="18"/>
  </si>
  <si>
    <t>エトポシド</t>
    <phoneticPr fontId="18"/>
  </si>
  <si>
    <t>100ｍｇ/㎡</t>
    <phoneticPr fontId="18"/>
  </si>
  <si>
    <t>シスプラチン</t>
  </si>
  <si>
    <t>80ｍｇ/㎡</t>
    <phoneticPr fontId="18"/>
  </si>
  <si>
    <t>連日</t>
    <rPh sb="0" eb="2">
      <t>レンジツ</t>
    </rPh>
    <phoneticPr fontId="18"/>
  </si>
  <si>
    <t>オシメルチマブ</t>
    <phoneticPr fontId="18"/>
  </si>
  <si>
    <t>80mg/body</t>
    <phoneticPr fontId="18"/>
  </si>
  <si>
    <t>ゲフィチニブ</t>
    <phoneticPr fontId="18"/>
  </si>
  <si>
    <t>250mg/body</t>
    <phoneticPr fontId="18"/>
  </si>
  <si>
    <t>14日</t>
    <rPh sb="2" eb="3">
      <t>ニチ</t>
    </rPh>
    <phoneticPr fontId="18"/>
  </si>
  <si>
    <t>Day1</t>
    <phoneticPr fontId="18"/>
  </si>
  <si>
    <t>ニボルマブ</t>
    <phoneticPr fontId="18"/>
  </si>
  <si>
    <t>240mg/body</t>
    <phoneticPr fontId="18"/>
  </si>
  <si>
    <t>ペムブロリズマブ</t>
  </si>
  <si>
    <t>200ｍｇ/body</t>
    <phoneticPr fontId="18"/>
  </si>
  <si>
    <t>アテゾリズマブ</t>
  </si>
  <si>
    <t>1200ｍｇ/body</t>
    <phoneticPr fontId="18"/>
  </si>
  <si>
    <t>デュルバルマブ</t>
  </si>
  <si>
    <t>10mg/kg</t>
    <phoneticPr fontId="18"/>
  </si>
  <si>
    <t>Day1,8,15</t>
    <phoneticPr fontId="18"/>
  </si>
  <si>
    <t>カルボプラチン</t>
  </si>
  <si>
    <t>AUC6</t>
    <phoneticPr fontId="18"/>
  </si>
  <si>
    <t>ラムシルマブ</t>
  </si>
  <si>
    <t>ドセタキセル</t>
  </si>
  <si>
    <t>60ｍｇ/㎡</t>
    <phoneticPr fontId="18"/>
  </si>
  <si>
    <t>Day1,8</t>
    <phoneticPr fontId="18"/>
  </si>
  <si>
    <t>─</t>
    <phoneticPr fontId="18"/>
  </si>
  <si>
    <t>ゲムシタビン</t>
  </si>
  <si>
    <t>1000ｍｇ/㎡</t>
    <phoneticPr fontId="18"/>
  </si>
  <si>
    <t>42日</t>
    <rPh sb="2" eb="3">
      <t>ニチ</t>
    </rPh>
    <phoneticPr fontId="18"/>
  </si>
  <si>
    <t>パクリタキセル</t>
  </si>
  <si>
    <t>40ｍｇ/㎡</t>
    <phoneticPr fontId="18"/>
  </si>
  <si>
    <t>AUC2</t>
    <phoneticPr fontId="18"/>
  </si>
  <si>
    <t>Day1-14</t>
    <phoneticPr fontId="18"/>
  </si>
  <si>
    <t>S-1</t>
    <phoneticPr fontId="18"/>
  </si>
  <si>
    <t>80mg/㎡</t>
    <phoneticPr fontId="18"/>
  </si>
  <si>
    <t>AUC5</t>
    <phoneticPr fontId="18"/>
  </si>
  <si>
    <t>ドセタキセル</t>
    <phoneticPr fontId="18"/>
  </si>
  <si>
    <t>15ｍｇ/kg</t>
    <phoneticPr fontId="18"/>
  </si>
  <si>
    <t>ペメトレキセド</t>
  </si>
  <si>
    <t>500ｍｇ/㎡</t>
    <phoneticPr fontId="18"/>
  </si>
  <si>
    <t>75ｍｇ/㎡</t>
    <phoneticPr fontId="18"/>
  </si>
  <si>
    <t>ペメトレキセド</t>
    <phoneticPr fontId="18"/>
  </si>
  <si>
    <t>Day1,8,15,…</t>
    <phoneticPr fontId="18"/>
  </si>
  <si>
    <t>アルブミン懸濁型パクリタキセル</t>
    <phoneticPr fontId="18"/>
  </si>
  <si>
    <t>CDDP＋DTX療法</t>
    <phoneticPr fontId="18"/>
  </si>
  <si>
    <t>CDDP＋VP16療法</t>
    <phoneticPr fontId="18"/>
  </si>
  <si>
    <t>Osimertinib療法</t>
    <phoneticPr fontId="18"/>
  </si>
  <si>
    <t>Gefitinib療法</t>
    <phoneticPr fontId="18"/>
  </si>
  <si>
    <t>Atezolizumab療法</t>
    <phoneticPr fontId="18"/>
  </si>
  <si>
    <t>Durvalumab療法</t>
    <phoneticPr fontId="18"/>
  </si>
  <si>
    <t>CBDCA＋nabPTX療法</t>
    <phoneticPr fontId="18"/>
  </si>
  <si>
    <t>DTX+Rmab療法</t>
    <phoneticPr fontId="18"/>
  </si>
  <si>
    <t>CDDP＋GEM療法</t>
    <phoneticPr fontId="18"/>
  </si>
  <si>
    <t>DTX療法</t>
    <phoneticPr fontId="18"/>
  </si>
  <si>
    <t>CBDCA＋PTX＋RT療法</t>
    <phoneticPr fontId="18"/>
  </si>
  <si>
    <t>CBDCA＋S-1療法</t>
    <phoneticPr fontId="18"/>
  </si>
  <si>
    <t>CDDP＋S-1＋RT療法</t>
    <phoneticPr fontId="18"/>
  </si>
  <si>
    <t>CDDP＋GEM＋Bmab療法</t>
    <phoneticPr fontId="18"/>
  </si>
  <si>
    <t>10ｍｇ/kg</t>
    <phoneticPr fontId="18"/>
  </si>
  <si>
    <t>術後・進行再発　CDDP＋DTX＋RT療法</t>
    <phoneticPr fontId="18"/>
  </si>
  <si>
    <t>CDDP+VNR療法</t>
    <rPh sb="8" eb="10">
      <t>リョウホウ</t>
    </rPh>
    <phoneticPr fontId="18"/>
  </si>
  <si>
    <t>CBDCA＋PEM療法</t>
    <phoneticPr fontId="18"/>
  </si>
  <si>
    <t>CBDCA＋PEM＋Bmab療法</t>
    <phoneticPr fontId="18"/>
  </si>
  <si>
    <t>PEM + Bmab療法</t>
    <phoneticPr fontId="18"/>
  </si>
  <si>
    <t>CDDP＋PEM療法</t>
    <phoneticPr fontId="18"/>
  </si>
  <si>
    <t>PEM療法</t>
    <phoneticPr fontId="18"/>
  </si>
  <si>
    <t>CDDP＋PEM＋Bmab療法</t>
    <phoneticPr fontId="18"/>
  </si>
  <si>
    <t>21日</t>
    <rPh sb="2" eb="3">
      <t>ヒ</t>
    </rPh>
    <phoneticPr fontId="18"/>
  </si>
  <si>
    <t>ビノレルビン</t>
    <phoneticPr fontId="18"/>
  </si>
  <si>
    <t>25mg/㎡</t>
    <phoneticPr fontId="18"/>
  </si>
  <si>
    <t xml:space="preserve">　　　　　　　　　　小細胞肺癌  進行再発  </t>
    <rPh sb="10" eb="15">
      <t>ショウサイボウハイガン</t>
    </rPh>
    <rPh sb="17" eb="19">
      <t>シンコウ</t>
    </rPh>
    <rPh sb="19" eb="21">
      <t>サイハツ</t>
    </rPh>
    <phoneticPr fontId="18"/>
  </si>
  <si>
    <t>　　　　　　　　　　非小細胞肺癌　進行再発</t>
    <rPh sb="10" eb="11">
      <t>ヒ</t>
    </rPh>
    <rPh sb="11" eb="14">
      <t>ショウサイボウ</t>
    </rPh>
    <rPh sb="14" eb="16">
      <t>ハイガン</t>
    </rPh>
    <rPh sb="17" eb="19">
      <t>シンコウ</t>
    </rPh>
    <rPh sb="19" eb="21">
      <t>サイハツ</t>
    </rPh>
    <phoneticPr fontId="18"/>
  </si>
  <si>
    <t>Pembrolizumab+CBDCA+nabPTX療法</t>
    <phoneticPr fontId="18"/>
  </si>
  <si>
    <t>21日</t>
    <phoneticPr fontId="18"/>
  </si>
  <si>
    <t>導入 CBDCA＋VP16+Atezolizumab療法</t>
    <rPh sb="0" eb="2">
      <t>ドウニュウ</t>
    </rPh>
    <phoneticPr fontId="18"/>
  </si>
  <si>
    <t>維持 (CBDCA＋VP16+)Atezolizumab療法</t>
    <rPh sb="0" eb="2">
      <t>イジ</t>
    </rPh>
    <phoneticPr fontId="18"/>
  </si>
  <si>
    <t>CDDP＋VP16+RTx療法</t>
    <phoneticPr fontId="18"/>
  </si>
  <si>
    <t>(Total 45Gy)</t>
    <phoneticPr fontId="18"/>
  </si>
  <si>
    <t>放射線照射</t>
    <rPh sb="0" eb="3">
      <t>ホウシャセン</t>
    </rPh>
    <rPh sb="3" eb="5">
      <t>ショウシャ</t>
    </rPh>
    <phoneticPr fontId="18"/>
  </si>
  <si>
    <t>RTx</t>
    <phoneticPr fontId="18"/>
  </si>
  <si>
    <t>1.5Gy×2</t>
    <phoneticPr fontId="18"/>
  </si>
  <si>
    <t>(2週)Nivolumab療法</t>
    <rPh sb="2" eb="3">
      <t>シュウ</t>
    </rPh>
    <phoneticPr fontId="18"/>
  </si>
  <si>
    <t>(4週)Nivolumab療法</t>
    <rPh sb="2" eb="3">
      <t>シュウ</t>
    </rPh>
    <phoneticPr fontId="18"/>
  </si>
  <si>
    <t>28日</t>
    <rPh sb="2" eb="3">
      <t>ニチ</t>
    </rPh>
    <phoneticPr fontId="18"/>
  </si>
  <si>
    <t>480mg/body</t>
    <phoneticPr fontId="18"/>
  </si>
  <si>
    <t>(3週)Pembrolizumab療法</t>
    <rPh sb="2" eb="3">
      <t>シュウ</t>
    </rPh>
    <phoneticPr fontId="18"/>
  </si>
  <si>
    <t>(6週)Pembrolizumab療法</t>
    <rPh sb="2" eb="3">
      <t>シュウ</t>
    </rPh>
    <phoneticPr fontId="18"/>
  </si>
  <si>
    <t>400ｍｇ/body</t>
    <phoneticPr fontId="18"/>
  </si>
  <si>
    <t>導入 GEM+CDDP＋Necitumumab療法</t>
    <rPh sb="0" eb="2">
      <t>ドウニュウ</t>
    </rPh>
    <phoneticPr fontId="18"/>
  </si>
  <si>
    <t>Day1,8(1-4コース目)</t>
    <phoneticPr fontId="18"/>
  </si>
  <si>
    <t>ネシツムマブ</t>
    <phoneticPr fontId="18"/>
  </si>
  <si>
    <t>800ｍｇ/body</t>
    <phoneticPr fontId="18"/>
  </si>
  <si>
    <t>1250ｍｇ/㎡</t>
    <phoneticPr fontId="18"/>
  </si>
  <si>
    <t>Day1(1-4コース目)</t>
    <phoneticPr fontId="18"/>
  </si>
  <si>
    <t>維持 (GEM+CDDP＋)Necitumumab療法</t>
    <rPh sb="0" eb="2">
      <t>イジ</t>
    </rPh>
    <phoneticPr fontId="18"/>
  </si>
  <si>
    <t>Day1,8(5コース目以降)</t>
    <rPh sb="11" eb="12">
      <t>メ</t>
    </rPh>
    <rPh sb="12" eb="14">
      <t>イコウ</t>
    </rPh>
    <phoneticPr fontId="18"/>
  </si>
  <si>
    <t>導入 Pembrolizumab + CBDCA +PEM療法</t>
    <phoneticPr fontId="18"/>
  </si>
  <si>
    <t xml:space="preserve">    維持 Pembrolizumab +PEM療法</t>
    <phoneticPr fontId="18"/>
  </si>
  <si>
    <t>Day1(5コース目以降)</t>
    <phoneticPr fontId="18"/>
  </si>
  <si>
    <t>　　　　　　　　　　非小細胞肺癌　術後補助</t>
    <rPh sb="10" eb="11">
      <t>ヒ</t>
    </rPh>
    <rPh sb="11" eb="14">
      <t>ショウサイボウ</t>
    </rPh>
    <rPh sb="14" eb="16">
      <t>ハイガン</t>
    </rPh>
    <rPh sb="17" eb="19">
      <t>ジュツゴ</t>
    </rPh>
    <rPh sb="19" eb="21">
      <t>ホジョ</t>
    </rPh>
    <phoneticPr fontId="18"/>
  </si>
  <si>
    <t>(腎機能不良例)CBDCA+VNR療法</t>
    <rPh sb="1" eb="4">
      <t>ジンキノウ</t>
    </rPh>
    <rPh sb="4" eb="6">
      <t>フリョウ</t>
    </rPh>
    <rPh sb="6" eb="7">
      <t>レイ</t>
    </rPh>
    <rPh sb="17" eb="19">
      <t>リョウホウ</t>
    </rPh>
    <phoneticPr fontId="18"/>
  </si>
  <si>
    <t>カルボプラチン</t>
    <phoneticPr fontId="18"/>
  </si>
  <si>
    <t>　　Atezolizumab+Bmab+CBDCA+PTX療法</t>
    <rPh sb="29" eb="31">
      <t>リョウホウ</t>
    </rPh>
    <phoneticPr fontId="18"/>
  </si>
  <si>
    <t>アテゾリズマブ</t>
    <phoneticPr fontId="18"/>
  </si>
  <si>
    <t>15mg/kg</t>
    <phoneticPr fontId="18"/>
  </si>
  <si>
    <t>パクリタキセル</t>
    <phoneticPr fontId="18"/>
  </si>
  <si>
    <t>200ｍｇ/㎡</t>
    <phoneticPr fontId="18"/>
  </si>
  <si>
    <t>　　Pembrolizumab+CBDCA+PTX療法</t>
    <rPh sb="25" eb="27">
      <t>リョウホウ</t>
    </rPh>
    <phoneticPr fontId="18"/>
  </si>
  <si>
    <t>AMR療法</t>
    <rPh sb="3" eb="5">
      <t>リョウホウ</t>
    </rPh>
    <phoneticPr fontId="18"/>
  </si>
  <si>
    <t>急速静注</t>
    <rPh sb="0" eb="4">
      <t>キュウソクジョウチュウ</t>
    </rPh>
    <phoneticPr fontId="18"/>
  </si>
  <si>
    <t>アムルビシン</t>
    <phoneticPr fontId="18"/>
  </si>
  <si>
    <t>45mg/㎡</t>
    <phoneticPr fontId="18"/>
  </si>
  <si>
    <t>　　　　　　　　　　悪性中皮腫　進行再発</t>
    <rPh sb="10" eb="12">
      <t>アクセイ</t>
    </rPh>
    <rPh sb="12" eb="15">
      <t>チュウヒシュ</t>
    </rPh>
    <rPh sb="16" eb="18">
      <t>シンコウ</t>
    </rPh>
    <rPh sb="18" eb="20">
      <t>サイハツ</t>
    </rPh>
    <phoneticPr fontId="18"/>
  </si>
  <si>
    <t>2021年12月作成</t>
    <rPh sb="4" eb="5">
      <t>ネン</t>
    </rPh>
    <rPh sb="7" eb="8">
      <t>ガツ</t>
    </rPh>
    <rPh sb="8" eb="10">
      <t>サクセイ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</si>
</sst>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0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0" xfId="0" applyFont="1" applyBorder="1" applyAlignment="1">
      <alignment horizontal="left" vertical="center" wrapText="1" indent="1"/>
    </xf>
    <xf numFmtId="0" fontId="20" fillId="0" borderId="0" xfId="0" applyFont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indent="1"/>
    </xf>
    <xf numFmtId="0" fontId="21" fillId="0" borderId="10" xfId="42" applyBorder="1" applyAlignment="1">
      <alignment horizontal="center" vertical="center"/>
    </xf>
    <xf numFmtId="0" fontId="20" fillId="0" borderId="13" xfId="0" applyFont="1" applyBorder="1" applyAlignment="1">
      <alignment horizontal="left" vertical="center" indent="1"/>
    </xf>
    <xf numFmtId="0" fontId="20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3" xfId="0" applyFont="1" applyFill="1" applyBorder="1">
      <alignment vertical="center"/>
    </xf>
    <xf numFmtId="0" fontId="20" fillId="0" borderId="10" xfId="0" applyFont="1" applyFill="1" applyBorder="1" applyAlignment="1">
      <alignment horizontal="left" vertical="center" indent="1"/>
    </xf>
    <xf numFmtId="0" fontId="20" fillId="0" borderId="12" xfId="0" applyFont="1" applyFill="1" applyBorder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indent="1"/>
    </xf>
    <xf numFmtId="0" fontId="21" fillId="0" borderId="10" xfId="42" applyFill="1" applyBorder="1" applyAlignment="1">
      <alignment horizontal="center" vertical="center"/>
    </xf>
    <xf numFmtId="0" fontId="0" fillId="0" borderId="0" xfId="0" applyFill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0" fontId="20" fillId="0" borderId="15" xfId="0" applyFont="1" applyFill="1" applyBorder="1">
      <alignment vertical="center"/>
    </xf>
    <xf numFmtId="0" fontId="21" fillId="0" borderId="15" xfId="42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left" vertical="center"/>
    </xf>
    <xf numFmtId="0" fontId="20" fillId="34" borderId="19" xfId="0" applyFont="1" applyFill="1" applyBorder="1" applyAlignment="1">
      <alignment horizontal="left" vertical="center"/>
    </xf>
    <xf numFmtId="0" fontId="20" fillId="34" borderId="2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>
      <alignment horizontal="left" vertical="center" indent="1"/>
    </xf>
    <xf numFmtId="0" fontId="21" fillId="0" borderId="11" xfId="42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 inden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inden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indent="1"/>
    </xf>
    <xf numFmtId="0" fontId="21" fillId="0" borderId="10" xfId="42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34" borderId="23" xfId="0" applyFont="1" applyFill="1" applyBorder="1" applyAlignment="1">
      <alignment horizontal="left" vertical="center"/>
    </xf>
    <xf numFmtId="0" fontId="20" fillId="34" borderId="24" xfId="0" applyFont="1" applyFill="1" applyBorder="1" applyAlignment="1">
      <alignment horizontal="left" vertical="center"/>
    </xf>
    <xf numFmtId="0" fontId="20" fillId="34" borderId="25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indent="1"/>
    </xf>
    <xf numFmtId="0" fontId="20" fillId="34" borderId="16" xfId="0" applyFont="1" applyFill="1" applyBorder="1" applyAlignment="1">
      <alignment horizontal="left" vertical="center"/>
    </xf>
    <xf numFmtId="0" fontId="20" fillId="34" borderId="17" xfId="0" applyFont="1" applyFill="1" applyBorder="1" applyAlignment="1">
      <alignment horizontal="left" vertical="center"/>
    </xf>
    <xf numFmtId="0" fontId="20" fillId="34" borderId="14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42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87"/>
  <sheetViews>
    <sheetView tabSelected="1" zoomScale="85" zoomScaleNormal="85" workbookViewId="0"/>
  </sheetViews>
  <sheetFormatPr defaultRowHeight="13.5" x14ac:dyDescent="0.15"/>
  <cols>
    <col min="1" max="2" width="10.625" customWidth="1"/>
    <col min="3" max="3" width="40.625" customWidth="1"/>
    <col min="4" max="4" width="8.625" customWidth="1"/>
    <col min="5" max="5" width="15.625" customWidth="1"/>
    <col min="6" max="6" width="10.625" customWidth="1"/>
    <col min="7" max="7" width="30.625" customWidth="1"/>
    <col min="8" max="9" width="15.625" customWidth="1"/>
  </cols>
  <sheetData>
    <row r="1" spans="1:9" ht="30.75" customHeight="1" x14ac:dyDescent="0.15">
      <c r="B1" s="1" t="s">
        <v>15</v>
      </c>
    </row>
    <row r="2" spans="1:9" ht="20.100000000000001" customHeight="1" x14ac:dyDescent="0.15"/>
    <row r="3" spans="1:9" ht="20.100000000000001" customHeight="1" thickBot="1" x14ac:dyDescent="0.2">
      <c r="A3" s="14" t="s">
        <v>10</v>
      </c>
      <c r="B3" s="14" t="s">
        <v>9</v>
      </c>
      <c r="C3" s="14" t="s">
        <v>16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17</v>
      </c>
    </row>
    <row r="4" spans="1:9" ht="20.100000000000001" customHeight="1" thickTop="1" x14ac:dyDescent="0.15">
      <c r="A4" s="59" t="s">
        <v>18</v>
      </c>
      <c r="B4" s="28" t="s">
        <v>133</v>
      </c>
      <c r="C4" s="29"/>
      <c r="D4" s="29"/>
      <c r="E4" s="29"/>
      <c r="F4" s="29"/>
      <c r="G4" s="29"/>
      <c r="H4" s="29"/>
      <c r="I4" s="30"/>
    </row>
    <row r="5" spans="1:9" s="23" customFormat="1" ht="20.100000000000001" customHeight="1" x14ac:dyDescent="0.15">
      <c r="A5" s="60"/>
      <c r="B5" s="20">
        <v>745001</v>
      </c>
      <c r="C5" s="21" t="s">
        <v>102</v>
      </c>
      <c r="D5" s="20" t="s">
        <v>29</v>
      </c>
      <c r="E5" s="7" t="s">
        <v>30</v>
      </c>
      <c r="F5" s="20" t="s">
        <v>6</v>
      </c>
      <c r="G5" s="7" t="s">
        <v>31</v>
      </c>
      <c r="H5" s="20" t="s">
        <v>32</v>
      </c>
      <c r="I5" s="22" t="str">
        <f>HYPERLINK("https://fukutokuyaku.com/for_pharmacy/regimen/download157.php","●")</f>
        <v>●</v>
      </c>
    </row>
    <row r="6" spans="1:9" s="23" customFormat="1" ht="20.100000000000001" customHeight="1" thickBot="1" x14ac:dyDescent="0.2">
      <c r="A6" s="60"/>
      <c r="B6" s="24">
        <v>745002</v>
      </c>
      <c r="C6" s="25" t="s">
        <v>103</v>
      </c>
      <c r="D6" s="24" t="s">
        <v>104</v>
      </c>
      <c r="E6" s="26" t="s">
        <v>30</v>
      </c>
      <c r="F6" s="24" t="s">
        <v>6</v>
      </c>
      <c r="G6" s="26" t="s">
        <v>31</v>
      </c>
      <c r="H6" s="24" t="s">
        <v>105</v>
      </c>
      <c r="I6" s="27" t="str">
        <f>HYPERLINK("https://fukutokuyaku.com/for_pharmacy/regimen/download158.php","●")</f>
        <v>●</v>
      </c>
    </row>
    <row r="7" spans="1:9" ht="20.100000000000001" customHeight="1" thickTop="1" x14ac:dyDescent="0.15">
      <c r="A7" s="60"/>
      <c r="B7" s="56" t="s">
        <v>91</v>
      </c>
      <c r="C7" s="57"/>
      <c r="D7" s="57"/>
      <c r="E7" s="57"/>
      <c r="F7" s="57"/>
      <c r="G7" s="57"/>
      <c r="H7" s="57"/>
      <c r="I7" s="58"/>
    </row>
    <row r="8" spans="1:9" ht="20.100000000000001" customHeight="1" x14ac:dyDescent="0.15">
      <c r="A8" s="60"/>
      <c r="B8" s="31">
        <v>734504</v>
      </c>
      <c r="C8" s="44" t="s">
        <v>95</v>
      </c>
      <c r="D8" s="43" t="s">
        <v>12</v>
      </c>
      <c r="E8" s="7" t="s">
        <v>30</v>
      </c>
      <c r="F8" s="13" t="s">
        <v>6</v>
      </c>
      <c r="G8" s="7" t="s">
        <v>40</v>
      </c>
      <c r="H8" s="13" t="s">
        <v>56</v>
      </c>
      <c r="I8" s="45" t="str">
        <f>HYPERLINK("https://fukutokuyaku.com/for_pharmacy/regimen/download128.php","●")</f>
        <v>●</v>
      </c>
    </row>
    <row r="9" spans="1:9" ht="20.100000000000001" customHeight="1" x14ac:dyDescent="0.15">
      <c r="A9" s="60"/>
      <c r="B9" s="46"/>
      <c r="C9" s="44"/>
      <c r="D9" s="43"/>
      <c r="E9" s="7" t="s">
        <v>19</v>
      </c>
      <c r="F9" s="13" t="s">
        <v>6</v>
      </c>
      <c r="G9" s="7" t="s">
        <v>20</v>
      </c>
      <c r="H9" s="13" t="s">
        <v>21</v>
      </c>
      <c r="I9" s="45"/>
    </row>
    <row r="10" spans="1:9" ht="20.100000000000001" customHeight="1" x14ac:dyDescent="0.15">
      <c r="A10" s="60"/>
      <c r="B10" s="46"/>
      <c r="C10" s="44"/>
      <c r="D10" s="43"/>
      <c r="E10" s="7" t="s">
        <v>0</v>
      </c>
      <c r="F10" s="13" t="s">
        <v>6</v>
      </c>
      <c r="G10" s="7" t="s">
        <v>35</v>
      </c>
      <c r="H10" s="13" t="s">
        <v>36</v>
      </c>
      <c r="I10" s="45"/>
    </row>
    <row r="11" spans="1:9" ht="20.100000000000001" customHeight="1" x14ac:dyDescent="0.15">
      <c r="A11" s="60"/>
      <c r="B11" s="32"/>
      <c r="C11" s="16" t="s">
        <v>96</v>
      </c>
      <c r="D11" s="6" t="s">
        <v>12</v>
      </c>
      <c r="E11" s="7" t="s">
        <v>0</v>
      </c>
      <c r="F11" s="13" t="s">
        <v>6</v>
      </c>
      <c r="G11" s="7" t="s">
        <v>35</v>
      </c>
      <c r="H11" s="13" t="s">
        <v>36</v>
      </c>
      <c r="I11" s="22" t="str">
        <f>HYPERLINK("https://fukutokuyaku.com/for_pharmacy/regimen/download129.php","●")</f>
        <v>●</v>
      </c>
    </row>
    <row r="12" spans="1:9" ht="20.100000000000001" customHeight="1" x14ac:dyDescent="0.15">
      <c r="A12" s="60"/>
      <c r="B12" s="31">
        <v>734513</v>
      </c>
      <c r="C12" s="33" t="s">
        <v>66</v>
      </c>
      <c r="D12" s="31" t="s">
        <v>12</v>
      </c>
      <c r="E12" s="7" t="s">
        <v>19</v>
      </c>
      <c r="F12" s="13" t="s">
        <v>6</v>
      </c>
      <c r="G12" s="7" t="s">
        <v>20</v>
      </c>
      <c r="H12" s="13" t="s">
        <v>21</v>
      </c>
      <c r="I12" s="63" t="str">
        <f>HYPERLINK("https://fukutokuyaku.com/for_pharmacy/regimen/download76.php","●")</f>
        <v>●</v>
      </c>
    </row>
    <row r="13" spans="1:9" ht="20.100000000000001" customHeight="1" x14ac:dyDescent="0.15">
      <c r="A13" s="60"/>
      <c r="B13" s="32"/>
      <c r="C13" s="34"/>
      <c r="D13" s="32"/>
      <c r="E13" s="7" t="s">
        <v>0</v>
      </c>
      <c r="F13" s="13" t="s">
        <v>6</v>
      </c>
      <c r="G13" s="7" t="s">
        <v>22</v>
      </c>
      <c r="H13" s="13" t="s">
        <v>23</v>
      </c>
      <c r="I13" s="64"/>
    </row>
    <row r="14" spans="1:9" ht="20.100000000000001" customHeight="1" x14ac:dyDescent="0.15">
      <c r="A14" s="60"/>
      <c r="B14" s="32">
        <v>734515</v>
      </c>
      <c r="C14" s="34" t="s">
        <v>97</v>
      </c>
      <c r="D14" s="32" t="s">
        <v>12</v>
      </c>
      <c r="E14" s="17" t="s">
        <v>19</v>
      </c>
      <c r="F14" s="6" t="s">
        <v>6</v>
      </c>
      <c r="G14" s="17" t="s">
        <v>20</v>
      </c>
      <c r="H14" s="6" t="s">
        <v>21</v>
      </c>
      <c r="I14" s="45" t="str">
        <f>HYPERLINK("https://fukutokuyaku.com/for_pharmacy/regimen/download130.php","●")</f>
        <v>●</v>
      </c>
    </row>
    <row r="15" spans="1:9" ht="20.100000000000001" customHeight="1" x14ac:dyDescent="0.15">
      <c r="A15" s="60"/>
      <c r="B15" s="46"/>
      <c r="C15" s="55"/>
      <c r="D15" s="46"/>
      <c r="E15" s="7" t="s">
        <v>0</v>
      </c>
      <c r="F15" s="13" t="s">
        <v>6</v>
      </c>
      <c r="G15" s="7" t="s">
        <v>22</v>
      </c>
      <c r="H15" s="13" t="s">
        <v>23</v>
      </c>
      <c r="I15" s="43"/>
    </row>
    <row r="16" spans="1:9" ht="20.100000000000001" customHeight="1" x14ac:dyDescent="0.15">
      <c r="A16" s="60"/>
      <c r="B16" s="31"/>
      <c r="C16" s="33"/>
      <c r="D16" s="31"/>
      <c r="E16" s="19" t="s">
        <v>98</v>
      </c>
      <c r="F16" s="15" t="s">
        <v>99</v>
      </c>
      <c r="G16" s="19" t="s">
        <v>100</v>
      </c>
      <c r="H16" s="15" t="s">
        <v>101</v>
      </c>
      <c r="I16" s="43"/>
    </row>
    <row r="17" spans="1:9" s="23" customFormat="1" ht="19.5" customHeight="1" x14ac:dyDescent="0.15">
      <c r="A17" s="60"/>
      <c r="B17" s="20">
        <v>734543</v>
      </c>
      <c r="C17" s="21" t="s">
        <v>129</v>
      </c>
      <c r="D17" s="20" t="s">
        <v>12</v>
      </c>
      <c r="E17" s="7" t="s">
        <v>19</v>
      </c>
      <c r="F17" s="20" t="s">
        <v>130</v>
      </c>
      <c r="G17" s="7" t="s">
        <v>131</v>
      </c>
      <c r="H17" s="20" t="s">
        <v>132</v>
      </c>
      <c r="I17" s="22" t="str">
        <f>HYPERLINK("https://fukutokuyaku.com/for_pharmacy/regimen/download156.php","●")</f>
        <v>●</v>
      </c>
    </row>
    <row r="18" spans="1:9" ht="20.100000000000001" customHeight="1" x14ac:dyDescent="0.15">
      <c r="A18" s="60"/>
      <c r="B18" s="49" t="s">
        <v>92</v>
      </c>
      <c r="C18" s="50"/>
      <c r="D18" s="50"/>
      <c r="E18" s="50"/>
      <c r="F18" s="50"/>
      <c r="G18" s="50"/>
      <c r="H18" s="50"/>
      <c r="I18" s="51"/>
    </row>
    <row r="19" spans="1:9" ht="20.100000000000001" customHeight="1" x14ac:dyDescent="0.15">
      <c r="A19" s="60"/>
      <c r="B19" s="8">
        <v>734008</v>
      </c>
      <c r="C19" s="12" t="s">
        <v>67</v>
      </c>
      <c r="D19" s="8"/>
      <c r="E19" s="3" t="s">
        <v>24</v>
      </c>
      <c r="F19" s="8" t="s">
        <v>11</v>
      </c>
      <c r="G19" s="3" t="s">
        <v>25</v>
      </c>
      <c r="H19" s="8" t="s">
        <v>26</v>
      </c>
      <c r="I19" s="11" t="str">
        <f>HYPERLINK("https://fukutokuyaku.com/for_pharmacy/regimen/download77.php","●")</f>
        <v>●</v>
      </c>
    </row>
    <row r="20" spans="1:9" ht="20.100000000000001" customHeight="1" x14ac:dyDescent="0.15">
      <c r="A20" s="60"/>
      <c r="B20" s="9">
        <v>734314</v>
      </c>
      <c r="C20" s="4" t="s">
        <v>68</v>
      </c>
      <c r="D20" s="9"/>
      <c r="E20" s="2" t="s">
        <v>24</v>
      </c>
      <c r="F20" s="9" t="s">
        <v>11</v>
      </c>
      <c r="G20" s="2" t="s">
        <v>27</v>
      </c>
      <c r="H20" s="9" t="s">
        <v>28</v>
      </c>
      <c r="I20" s="11" t="str">
        <f>HYPERLINK("https://fukutokuyaku.com/for_pharmacy/regimen/download78.php","●")</f>
        <v>●</v>
      </c>
    </row>
    <row r="21" spans="1:9" ht="20.100000000000001" customHeight="1" x14ac:dyDescent="0.15">
      <c r="A21" s="60"/>
      <c r="B21" s="13">
        <v>734007</v>
      </c>
      <c r="C21" s="18" t="s">
        <v>102</v>
      </c>
      <c r="D21" s="13" t="s">
        <v>29</v>
      </c>
      <c r="E21" s="7" t="s">
        <v>30</v>
      </c>
      <c r="F21" s="13" t="s">
        <v>6</v>
      </c>
      <c r="G21" s="7" t="s">
        <v>31</v>
      </c>
      <c r="H21" s="13" t="s">
        <v>32</v>
      </c>
      <c r="I21" s="22" t="str">
        <f>HYPERLINK("https://fukutokuyaku.com/for_pharmacy/regimen/download131.php","●")</f>
        <v>●</v>
      </c>
    </row>
    <row r="22" spans="1:9" ht="20.100000000000001" customHeight="1" x14ac:dyDescent="0.15">
      <c r="A22" s="60"/>
      <c r="B22" s="13">
        <v>734035</v>
      </c>
      <c r="C22" s="18" t="s">
        <v>103</v>
      </c>
      <c r="D22" s="13" t="s">
        <v>104</v>
      </c>
      <c r="E22" s="7" t="s">
        <v>30</v>
      </c>
      <c r="F22" s="13" t="s">
        <v>6</v>
      </c>
      <c r="G22" s="7" t="s">
        <v>31</v>
      </c>
      <c r="H22" s="13" t="s">
        <v>105</v>
      </c>
      <c r="I22" s="22" t="str">
        <f>HYPERLINK("https://fukutokuyaku.com/for_pharmacy/regimen/download132.php","●")</f>
        <v>●</v>
      </c>
    </row>
    <row r="23" spans="1:9" ht="20.100000000000001" customHeight="1" x14ac:dyDescent="0.15">
      <c r="A23" s="60"/>
      <c r="B23" s="13">
        <v>734013</v>
      </c>
      <c r="C23" s="18" t="s">
        <v>106</v>
      </c>
      <c r="D23" s="13" t="s">
        <v>12</v>
      </c>
      <c r="E23" s="7" t="s">
        <v>0</v>
      </c>
      <c r="F23" s="13" t="s">
        <v>6</v>
      </c>
      <c r="G23" s="7" t="s">
        <v>33</v>
      </c>
      <c r="H23" s="13" t="s">
        <v>34</v>
      </c>
      <c r="I23" s="22" t="str">
        <f>HYPERLINK("https://fukutokuyaku.com/for_pharmacy/regimen/download133.php","●")</f>
        <v>●</v>
      </c>
    </row>
    <row r="24" spans="1:9" ht="20.100000000000001" customHeight="1" x14ac:dyDescent="0.15">
      <c r="A24" s="60"/>
      <c r="B24" s="13">
        <v>734032</v>
      </c>
      <c r="C24" s="18" t="s">
        <v>107</v>
      </c>
      <c r="D24" s="13" t="s">
        <v>49</v>
      </c>
      <c r="E24" s="7" t="s">
        <v>0</v>
      </c>
      <c r="F24" s="13" t="s">
        <v>6</v>
      </c>
      <c r="G24" s="7" t="s">
        <v>33</v>
      </c>
      <c r="H24" s="13" t="s">
        <v>108</v>
      </c>
      <c r="I24" s="22" t="str">
        <f>HYPERLINK("https://fukutokuyaku.com/for_pharmacy/regimen/download134.php","●")</f>
        <v>●</v>
      </c>
    </row>
    <row r="25" spans="1:9" ht="20.100000000000001" customHeight="1" x14ac:dyDescent="0.15">
      <c r="A25" s="60"/>
      <c r="B25" s="9">
        <v>734014</v>
      </c>
      <c r="C25" s="10" t="s">
        <v>69</v>
      </c>
      <c r="D25" s="9" t="s">
        <v>12</v>
      </c>
      <c r="E25" s="2" t="s">
        <v>0</v>
      </c>
      <c r="F25" s="9" t="s">
        <v>6</v>
      </c>
      <c r="G25" s="2" t="s">
        <v>35</v>
      </c>
      <c r="H25" s="9" t="s">
        <v>36</v>
      </c>
      <c r="I25" s="11" t="str">
        <f>HYPERLINK("https://fukutokuyaku.com/for_pharmacy/regimen/download81.php","●")</f>
        <v>●</v>
      </c>
    </row>
    <row r="26" spans="1:9" ht="20.100000000000001" customHeight="1" x14ac:dyDescent="0.15">
      <c r="A26" s="60"/>
      <c r="B26" s="9">
        <v>734015</v>
      </c>
      <c r="C26" s="10" t="s">
        <v>70</v>
      </c>
      <c r="D26" s="9" t="s">
        <v>29</v>
      </c>
      <c r="E26" s="2" t="s">
        <v>0</v>
      </c>
      <c r="F26" s="9" t="s">
        <v>6</v>
      </c>
      <c r="G26" s="2" t="s">
        <v>37</v>
      </c>
      <c r="H26" s="9" t="s">
        <v>38</v>
      </c>
      <c r="I26" s="11" t="str">
        <f>HYPERLINK("https://fukutokuyaku.com/for_pharmacy/regimen/download82.php","●")</f>
        <v>●</v>
      </c>
    </row>
    <row r="27" spans="1:9" ht="20.100000000000001" customHeight="1" x14ac:dyDescent="0.15">
      <c r="A27" s="60"/>
      <c r="B27" s="37">
        <v>734001</v>
      </c>
      <c r="C27" s="40" t="s">
        <v>71</v>
      </c>
      <c r="D27" s="37" t="s">
        <v>12</v>
      </c>
      <c r="E27" s="2" t="s">
        <v>39</v>
      </c>
      <c r="F27" s="9" t="s">
        <v>6</v>
      </c>
      <c r="G27" s="2" t="s">
        <v>64</v>
      </c>
      <c r="H27" s="9" t="s">
        <v>21</v>
      </c>
      <c r="I27" s="63" t="str">
        <f>HYPERLINK("https://fukutokuyaku.com/for_pharmacy/regimen/download83.php","●")</f>
        <v>●</v>
      </c>
    </row>
    <row r="28" spans="1:9" ht="20.100000000000001" customHeight="1" x14ac:dyDescent="0.15">
      <c r="A28" s="60"/>
      <c r="B28" s="39"/>
      <c r="C28" s="42"/>
      <c r="D28" s="39"/>
      <c r="E28" s="2" t="s">
        <v>0</v>
      </c>
      <c r="F28" s="9" t="s">
        <v>6</v>
      </c>
      <c r="G28" s="2" t="s">
        <v>40</v>
      </c>
      <c r="H28" s="9" t="s">
        <v>41</v>
      </c>
      <c r="I28" s="64"/>
    </row>
    <row r="29" spans="1:9" ht="20.100000000000001" customHeight="1" x14ac:dyDescent="0.15">
      <c r="A29" s="60"/>
      <c r="B29" s="37">
        <v>734011</v>
      </c>
      <c r="C29" s="40" t="s">
        <v>72</v>
      </c>
      <c r="D29" s="37" t="s">
        <v>12</v>
      </c>
      <c r="E29" s="2" t="s">
        <v>0</v>
      </c>
      <c r="F29" s="9" t="s">
        <v>6</v>
      </c>
      <c r="G29" s="2" t="s">
        <v>42</v>
      </c>
      <c r="H29" s="9" t="s">
        <v>79</v>
      </c>
      <c r="I29" s="63" t="str">
        <f>HYPERLINK("https://fukutokuyaku.com/for_pharmacy/regimen/download84.php","●")</f>
        <v>●</v>
      </c>
    </row>
    <row r="30" spans="1:9" ht="20.100000000000001" customHeight="1" x14ac:dyDescent="0.15">
      <c r="A30" s="60"/>
      <c r="B30" s="39"/>
      <c r="C30" s="42"/>
      <c r="D30" s="39"/>
      <c r="E30" s="2" t="s">
        <v>0</v>
      </c>
      <c r="F30" s="9" t="s">
        <v>6</v>
      </c>
      <c r="G30" s="2" t="s">
        <v>43</v>
      </c>
      <c r="H30" s="9" t="s">
        <v>44</v>
      </c>
      <c r="I30" s="64"/>
    </row>
    <row r="31" spans="1:9" s="23" customFormat="1" ht="20.100000000000001" customHeight="1" x14ac:dyDescent="0.15">
      <c r="A31" s="60"/>
      <c r="B31" s="31">
        <v>734016</v>
      </c>
      <c r="C31" s="47" t="s">
        <v>123</v>
      </c>
      <c r="D31" s="31" t="s">
        <v>94</v>
      </c>
      <c r="E31" s="7" t="s">
        <v>0</v>
      </c>
      <c r="F31" s="20" t="s">
        <v>6</v>
      </c>
      <c r="G31" s="7" t="s">
        <v>124</v>
      </c>
      <c r="H31" s="20" t="s">
        <v>36</v>
      </c>
      <c r="I31" s="45" t="str">
        <f>HYPERLINK("https://fukutokuyaku.com/for_pharmacy/regimen/download154.php","●")</f>
        <v>●</v>
      </c>
    </row>
    <row r="32" spans="1:9" s="23" customFormat="1" ht="20.100000000000001" customHeight="1" x14ac:dyDescent="0.15">
      <c r="A32" s="60"/>
      <c r="B32" s="46"/>
      <c r="C32" s="48"/>
      <c r="D32" s="46"/>
      <c r="E32" s="7" t="s">
        <v>30</v>
      </c>
      <c r="F32" s="20" t="s">
        <v>6</v>
      </c>
      <c r="G32" s="7" t="s">
        <v>13</v>
      </c>
      <c r="H32" s="20" t="s">
        <v>125</v>
      </c>
      <c r="I32" s="43"/>
    </row>
    <row r="33" spans="1:9" s="23" customFormat="1" ht="20.100000000000001" customHeight="1" x14ac:dyDescent="0.15">
      <c r="A33" s="60"/>
      <c r="B33" s="46"/>
      <c r="C33" s="48"/>
      <c r="D33" s="46"/>
      <c r="E33" s="7" t="s">
        <v>0</v>
      </c>
      <c r="F33" s="20" t="s">
        <v>6</v>
      </c>
      <c r="G33" s="7" t="s">
        <v>40</v>
      </c>
      <c r="H33" s="20" t="s">
        <v>41</v>
      </c>
      <c r="I33" s="43"/>
    </row>
    <row r="34" spans="1:9" s="23" customFormat="1" ht="20.100000000000001" customHeight="1" x14ac:dyDescent="0.15">
      <c r="A34" s="60"/>
      <c r="B34" s="32"/>
      <c r="C34" s="61"/>
      <c r="D34" s="32"/>
      <c r="E34" s="7" t="s">
        <v>30</v>
      </c>
      <c r="F34" s="20" t="s">
        <v>6</v>
      </c>
      <c r="G34" s="7" t="s">
        <v>126</v>
      </c>
      <c r="H34" s="20" t="s">
        <v>127</v>
      </c>
      <c r="I34" s="43"/>
    </row>
    <row r="35" spans="1:9" s="23" customFormat="1" ht="20.100000000000001" customHeight="1" x14ac:dyDescent="0.15">
      <c r="A35" s="60"/>
      <c r="B35" s="31">
        <v>734020</v>
      </c>
      <c r="C35" s="47" t="s">
        <v>128</v>
      </c>
      <c r="D35" s="31" t="s">
        <v>94</v>
      </c>
      <c r="E35" s="7" t="s">
        <v>0</v>
      </c>
      <c r="F35" s="20" t="s">
        <v>6</v>
      </c>
      <c r="G35" s="7" t="s">
        <v>33</v>
      </c>
      <c r="H35" s="20" t="s">
        <v>34</v>
      </c>
      <c r="I35" s="45" t="str">
        <f>HYPERLINK("https://fukutokuyaku.com/for_pharmacy/regimen/download155.php","●")</f>
        <v>●</v>
      </c>
    </row>
    <row r="36" spans="1:9" s="23" customFormat="1" ht="20.100000000000001" customHeight="1" x14ac:dyDescent="0.15">
      <c r="A36" s="60"/>
      <c r="B36" s="46"/>
      <c r="C36" s="48"/>
      <c r="D36" s="46"/>
      <c r="E36" s="7" t="s">
        <v>0</v>
      </c>
      <c r="F36" s="20" t="s">
        <v>6</v>
      </c>
      <c r="G36" s="7" t="s">
        <v>40</v>
      </c>
      <c r="H36" s="20" t="s">
        <v>41</v>
      </c>
      <c r="I36" s="43"/>
    </row>
    <row r="37" spans="1:9" s="23" customFormat="1" ht="20.100000000000001" customHeight="1" x14ac:dyDescent="0.15">
      <c r="A37" s="60"/>
      <c r="B37" s="32"/>
      <c r="C37" s="61"/>
      <c r="D37" s="32"/>
      <c r="E37" s="7" t="s">
        <v>30</v>
      </c>
      <c r="F37" s="20" t="s">
        <v>6</v>
      </c>
      <c r="G37" s="7" t="s">
        <v>126</v>
      </c>
      <c r="H37" s="20" t="s">
        <v>127</v>
      </c>
      <c r="I37" s="43"/>
    </row>
    <row r="38" spans="1:9" ht="20.100000000000001" customHeight="1" x14ac:dyDescent="0.15">
      <c r="A38" s="60"/>
      <c r="B38" s="37">
        <v>734021</v>
      </c>
      <c r="C38" s="52" t="s">
        <v>93</v>
      </c>
      <c r="D38" s="37" t="s">
        <v>94</v>
      </c>
      <c r="E38" s="2" t="s">
        <v>30</v>
      </c>
      <c r="F38" s="9" t="s">
        <v>6</v>
      </c>
      <c r="G38" s="2" t="s">
        <v>33</v>
      </c>
      <c r="H38" s="9" t="s">
        <v>34</v>
      </c>
      <c r="I38" s="63" t="str">
        <f>HYPERLINK("https://fukutokuyaku.com/for_pharmacy/regimen/download127.php","●")</f>
        <v>●</v>
      </c>
    </row>
    <row r="39" spans="1:9" ht="20.100000000000001" customHeight="1" x14ac:dyDescent="0.15">
      <c r="A39" s="60"/>
      <c r="B39" s="38"/>
      <c r="C39" s="53"/>
      <c r="D39" s="38"/>
      <c r="E39" s="2" t="s">
        <v>0</v>
      </c>
      <c r="F39" s="9" t="s">
        <v>6</v>
      </c>
      <c r="G39" s="2" t="s">
        <v>40</v>
      </c>
      <c r="H39" s="9" t="s">
        <v>41</v>
      </c>
      <c r="I39" s="64"/>
    </row>
    <row r="40" spans="1:9" ht="20.100000000000001" customHeight="1" x14ac:dyDescent="0.15">
      <c r="A40" s="60"/>
      <c r="B40" s="39"/>
      <c r="C40" s="54"/>
      <c r="D40" s="39"/>
      <c r="E40" s="2" t="s">
        <v>39</v>
      </c>
      <c r="F40" s="9" t="s">
        <v>6</v>
      </c>
      <c r="G40" s="2" t="s">
        <v>64</v>
      </c>
      <c r="H40" s="9" t="s">
        <v>21</v>
      </c>
      <c r="I40" s="64"/>
    </row>
    <row r="41" spans="1:9" ht="20.100000000000001" customHeight="1" x14ac:dyDescent="0.15">
      <c r="A41" s="60"/>
      <c r="B41" s="37">
        <v>734023</v>
      </c>
      <c r="C41" s="40" t="s">
        <v>81</v>
      </c>
      <c r="D41" s="37" t="s">
        <v>88</v>
      </c>
      <c r="E41" s="2" t="s">
        <v>45</v>
      </c>
      <c r="F41" s="9" t="s">
        <v>6</v>
      </c>
      <c r="G41" s="2" t="s">
        <v>89</v>
      </c>
      <c r="H41" s="9" t="s">
        <v>90</v>
      </c>
      <c r="I41" s="63" t="str">
        <f>HYPERLINK("https://fukutokuyaku.com/for_pharmacy/regimen/download85.php","●")</f>
        <v>●</v>
      </c>
    </row>
    <row r="42" spans="1:9" ht="20.100000000000001" customHeight="1" x14ac:dyDescent="0.15">
      <c r="A42" s="60"/>
      <c r="B42" s="39"/>
      <c r="C42" s="42"/>
      <c r="D42" s="39"/>
      <c r="E42" s="2" t="s">
        <v>30</v>
      </c>
      <c r="F42" s="9" t="s">
        <v>6</v>
      </c>
      <c r="G42" s="2" t="s">
        <v>7</v>
      </c>
      <c r="H42" s="9" t="s">
        <v>55</v>
      </c>
      <c r="I42" s="64"/>
    </row>
    <row r="43" spans="1:9" ht="20.100000000000001" customHeight="1" x14ac:dyDescent="0.15">
      <c r="A43" s="60"/>
      <c r="B43" s="31">
        <v>734031</v>
      </c>
      <c r="C43" s="44" t="s">
        <v>109</v>
      </c>
      <c r="D43" s="43" t="s">
        <v>12</v>
      </c>
      <c r="E43" s="7" t="s">
        <v>110</v>
      </c>
      <c r="F43" s="13" t="s">
        <v>6</v>
      </c>
      <c r="G43" s="7" t="s">
        <v>111</v>
      </c>
      <c r="H43" s="13" t="s">
        <v>112</v>
      </c>
      <c r="I43" s="45" t="str">
        <f>HYPERLINK("https://fukutokuyaku.com/for_pharmacy/regimen/download135.php","●")</f>
        <v>●</v>
      </c>
    </row>
    <row r="44" spans="1:9" ht="20.100000000000001" customHeight="1" x14ac:dyDescent="0.15">
      <c r="A44" s="60"/>
      <c r="B44" s="46"/>
      <c r="C44" s="44"/>
      <c r="D44" s="43"/>
      <c r="E44" s="7" t="s">
        <v>110</v>
      </c>
      <c r="F44" s="13" t="s">
        <v>6</v>
      </c>
      <c r="G44" s="7" t="s">
        <v>47</v>
      </c>
      <c r="H44" s="13" t="s">
        <v>113</v>
      </c>
      <c r="I44" s="43"/>
    </row>
    <row r="45" spans="1:9" ht="20.100000000000001" customHeight="1" x14ac:dyDescent="0.15">
      <c r="A45" s="60"/>
      <c r="B45" s="46"/>
      <c r="C45" s="44"/>
      <c r="D45" s="43"/>
      <c r="E45" s="7" t="s">
        <v>114</v>
      </c>
      <c r="F45" s="13" t="s">
        <v>6</v>
      </c>
      <c r="G45" s="7" t="s">
        <v>22</v>
      </c>
      <c r="H45" s="13" t="s">
        <v>61</v>
      </c>
      <c r="I45" s="43"/>
    </row>
    <row r="46" spans="1:9" ht="20.100000000000001" customHeight="1" x14ac:dyDescent="0.15">
      <c r="A46" s="60"/>
      <c r="B46" s="46"/>
      <c r="C46" s="18" t="s">
        <v>115</v>
      </c>
      <c r="D46" s="13" t="s">
        <v>12</v>
      </c>
      <c r="E46" s="7" t="s">
        <v>116</v>
      </c>
      <c r="F46" s="13" t="s">
        <v>6</v>
      </c>
      <c r="G46" s="7" t="s">
        <v>111</v>
      </c>
      <c r="H46" s="13" t="s">
        <v>112</v>
      </c>
      <c r="I46" s="22" t="str">
        <f>HYPERLINK("https://fukutokuyaku.com/for_pharmacy/regimen/download136.php","●")</f>
        <v>●</v>
      </c>
    </row>
    <row r="47" spans="1:9" ht="20.100000000000001" customHeight="1" x14ac:dyDescent="0.15">
      <c r="A47" s="60"/>
      <c r="B47" s="37">
        <v>734033</v>
      </c>
      <c r="C47" s="40" t="s">
        <v>73</v>
      </c>
      <c r="D47" s="37" t="s">
        <v>12</v>
      </c>
      <c r="E47" s="2" t="s">
        <v>45</v>
      </c>
      <c r="F47" s="9" t="s">
        <v>6</v>
      </c>
      <c r="G47" s="2" t="s">
        <v>47</v>
      </c>
      <c r="H47" s="9" t="s">
        <v>48</v>
      </c>
      <c r="I47" s="63" t="str">
        <f>HYPERLINK("https://fukutokuyaku.com/for_pharmacy/regimen/download86.php","●")</f>
        <v>●</v>
      </c>
    </row>
    <row r="48" spans="1:9" ht="20.100000000000001" customHeight="1" x14ac:dyDescent="0.15">
      <c r="A48" s="60"/>
      <c r="B48" s="39"/>
      <c r="C48" s="42"/>
      <c r="D48" s="39"/>
      <c r="E48" s="2" t="s">
        <v>0</v>
      </c>
      <c r="F48" s="9" t="s">
        <v>6</v>
      </c>
      <c r="G48" s="2" t="s">
        <v>22</v>
      </c>
      <c r="H48" s="9" t="s">
        <v>23</v>
      </c>
      <c r="I48" s="64"/>
    </row>
    <row r="49" spans="1:9" ht="20.100000000000001" customHeight="1" x14ac:dyDescent="0.15">
      <c r="A49" s="60"/>
      <c r="B49" s="37">
        <v>734053</v>
      </c>
      <c r="C49" s="40" t="s">
        <v>65</v>
      </c>
      <c r="D49" s="37" t="s">
        <v>12</v>
      </c>
      <c r="E49" s="2" t="s">
        <v>0</v>
      </c>
      <c r="F49" s="9" t="s">
        <v>6</v>
      </c>
      <c r="G49" s="2" t="s">
        <v>43</v>
      </c>
      <c r="H49" s="9" t="s">
        <v>44</v>
      </c>
      <c r="I49" s="63" t="str">
        <f>HYPERLINK("https://fukutokuyaku.com/for_pharmacy/regimen/download87.php","●")</f>
        <v>●</v>
      </c>
    </row>
    <row r="50" spans="1:9" ht="20.100000000000001" customHeight="1" x14ac:dyDescent="0.15">
      <c r="A50" s="60"/>
      <c r="B50" s="39"/>
      <c r="C50" s="42"/>
      <c r="D50" s="39"/>
      <c r="E50" s="2" t="s">
        <v>0</v>
      </c>
      <c r="F50" s="9" t="s">
        <v>6</v>
      </c>
      <c r="G50" s="2" t="s">
        <v>22</v>
      </c>
      <c r="H50" s="9" t="s">
        <v>23</v>
      </c>
      <c r="I50" s="64"/>
    </row>
    <row r="51" spans="1:9" ht="20.100000000000001" customHeight="1" x14ac:dyDescent="0.15">
      <c r="A51" s="60"/>
      <c r="B51" s="9">
        <v>734253</v>
      </c>
      <c r="C51" s="10" t="s">
        <v>74</v>
      </c>
      <c r="D51" s="9" t="s">
        <v>12</v>
      </c>
      <c r="E51" s="2" t="s">
        <v>0</v>
      </c>
      <c r="F51" s="9" t="s">
        <v>6</v>
      </c>
      <c r="G51" s="2" t="s">
        <v>43</v>
      </c>
      <c r="H51" s="9" t="s">
        <v>44</v>
      </c>
      <c r="I51" s="11" t="str">
        <f>HYPERLINK("https://fukutokuyaku.com/for_pharmacy/regimen/download88.php","●")</f>
        <v>●</v>
      </c>
    </row>
    <row r="52" spans="1:9" ht="20.100000000000001" customHeight="1" x14ac:dyDescent="0.15">
      <c r="A52" s="60"/>
      <c r="B52" s="37">
        <v>734145</v>
      </c>
      <c r="C52" s="40" t="s">
        <v>75</v>
      </c>
      <c r="D52" s="37" t="s">
        <v>49</v>
      </c>
      <c r="E52" s="2" t="s">
        <v>63</v>
      </c>
      <c r="F52" s="9" t="s">
        <v>6</v>
      </c>
      <c r="G52" s="2" t="s">
        <v>50</v>
      </c>
      <c r="H52" s="9" t="s">
        <v>51</v>
      </c>
      <c r="I52" s="63" t="str">
        <f>HYPERLINK("https://fukutokuyaku.com/for_pharmacy/regimen/download89.php","●")</f>
        <v>●</v>
      </c>
    </row>
    <row r="53" spans="1:9" ht="20.100000000000001" customHeight="1" x14ac:dyDescent="0.15">
      <c r="A53" s="60"/>
      <c r="B53" s="39"/>
      <c r="C53" s="42"/>
      <c r="D53" s="39"/>
      <c r="E53" s="2" t="s">
        <v>63</v>
      </c>
      <c r="F53" s="9" t="s">
        <v>6</v>
      </c>
      <c r="G53" s="2" t="s">
        <v>40</v>
      </c>
      <c r="H53" s="9" t="s">
        <v>52</v>
      </c>
      <c r="I53" s="64"/>
    </row>
    <row r="54" spans="1:9" ht="20.100000000000001" customHeight="1" x14ac:dyDescent="0.15">
      <c r="A54" s="60"/>
      <c r="B54" s="37">
        <v>734171</v>
      </c>
      <c r="C54" s="40" t="s">
        <v>76</v>
      </c>
      <c r="D54" s="37" t="s">
        <v>12</v>
      </c>
      <c r="E54" s="2" t="s">
        <v>53</v>
      </c>
      <c r="F54" s="9" t="s">
        <v>11</v>
      </c>
      <c r="G54" s="2" t="s">
        <v>54</v>
      </c>
      <c r="H54" s="9" t="s">
        <v>55</v>
      </c>
      <c r="I54" s="63" t="str">
        <f>HYPERLINK("https://fukutokuyaku.com/for_pharmacy/regimen/download90.php","●")</f>
        <v>●</v>
      </c>
    </row>
    <row r="55" spans="1:9" ht="20.100000000000001" customHeight="1" x14ac:dyDescent="0.15">
      <c r="A55" s="60"/>
      <c r="B55" s="39"/>
      <c r="C55" s="42"/>
      <c r="D55" s="39"/>
      <c r="E55" s="2" t="s">
        <v>0</v>
      </c>
      <c r="F55" s="9" t="s">
        <v>6</v>
      </c>
      <c r="G55" s="2" t="s">
        <v>40</v>
      </c>
      <c r="H55" s="9" t="s">
        <v>56</v>
      </c>
      <c r="I55" s="64"/>
    </row>
    <row r="56" spans="1:9" ht="20.100000000000001" customHeight="1" x14ac:dyDescent="0.15">
      <c r="A56" s="60"/>
      <c r="B56" s="37" t="s">
        <v>8</v>
      </c>
      <c r="C56" s="40" t="s">
        <v>77</v>
      </c>
      <c r="D56" s="37" t="s">
        <v>12</v>
      </c>
      <c r="E56" s="2" t="s">
        <v>53</v>
      </c>
      <c r="F56" s="9" t="s">
        <v>11</v>
      </c>
      <c r="G56" s="2" t="s">
        <v>54</v>
      </c>
      <c r="H56" s="9" t="s">
        <v>55</v>
      </c>
      <c r="I56" s="62" t="s">
        <v>46</v>
      </c>
    </row>
    <row r="57" spans="1:9" ht="20.100000000000001" customHeight="1" x14ac:dyDescent="0.15">
      <c r="A57" s="60"/>
      <c r="B57" s="39"/>
      <c r="C57" s="42"/>
      <c r="D57" s="39"/>
      <c r="E57" s="2" t="s">
        <v>0</v>
      </c>
      <c r="F57" s="9" t="s">
        <v>6</v>
      </c>
      <c r="G57" s="2" t="s">
        <v>7</v>
      </c>
      <c r="H57" s="9" t="s">
        <v>44</v>
      </c>
      <c r="I57" s="62"/>
    </row>
    <row r="58" spans="1:9" ht="20.100000000000001" customHeight="1" x14ac:dyDescent="0.15">
      <c r="A58" s="60"/>
      <c r="B58" s="37" t="s">
        <v>8</v>
      </c>
      <c r="C58" s="40" t="s">
        <v>80</v>
      </c>
      <c r="D58" s="37" t="s">
        <v>12</v>
      </c>
      <c r="E58" s="2" t="s">
        <v>45</v>
      </c>
      <c r="F58" s="9" t="s">
        <v>6</v>
      </c>
      <c r="G58" s="2" t="s">
        <v>57</v>
      </c>
      <c r="H58" s="9" t="s">
        <v>51</v>
      </c>
      <c r="I58" s="62" t="s">
        <v>46</v>
      </c>
    </row>
    <row r="59" spans="1:9" ht="20.100000000000001" customHeight="1" x14ac:dyDescent="0.15">
      <c r="A59" s="60"/>
      <c r="B59" s="39"/>
      <c r="C59" s="42"/>
      <c r="D59" s="39"/>
      <c r="E59" s="2" t="s">
        <v>45</v>
      </c>
      <c r="F59" s="9" t="s">
        <v>6</v>
      </c>
      <c r="G59" s="2" t="s">
        <v>7</v>
      </c>
      <c r="H59" s="9" t="s">
        <v>51</v>
      </c>
      <c r="I59" s="62"/>
    </row>
    <row r="60" spans="1:9" ht="20.100000000000001" customHeight="1" x14ac:dyDescent="0.15">
      <c r="A60" s="60"/>
      <c r="B60" s="37">
        <v>734004</v>
      </c>
      <c r="C60" s="40" t="s">
        <v>82</v>
      </c>
      <c r="D60" s="37" t="s">
        <v>12</v>
      </c>
      <c r="E60" s="2" t="s">
        <v>0</v>
      </c>
      <c r="F60" s="9" t="s">
        <v>6</v>
      </c>
      <c r="G60" s="2" t="s">
        <v>59</v>
      </c>
      <c r="H60" s="9" t="s">
        <v>60</v>
      </c>
      <c r="I60" s="63" t="str">
        <f>HYPERLINK("https://fukutokuyaku.com/for_pharmacy/regimen/download91.php","●")</f>
        <v>●</v>
      </c>
    </row>
    <row r="61" spans="1:9" ht="20.100000000000001" customHeight="1" x14ac:dyDescent="0.15">
      <c r="A61" s="60"/>
      <c r="B61" s="39"/>
      <c r="C61" s="42"/>
      <c r="D61" s="39"/>
      <c r="E61" s="2" t="s">
        <v>0</v>
      </c>
      <c r="F61" s="9" t="s">
        <v>6</v>
      </c>
      <c r="G61" s="2" t="s">
        <v>40</v>
      </c>
      <c r="H61" s="9" t="s">
        <v>41</v>
      </c>
      <c r="I61" s="64"/>
    </row>
    <row r="62" spans="1:9" ht="20.100000000000001" customHeight="1" x14ac:dyDescent="0.15">
      <c r="A62" s="60"/>
      <c r="B62" s="37">
        <v>734005</v>
      </c>
      <c r="C62" s="40" t="s">
        <v>83</v>
      </c>
      <c r="D62" s="37" t="s">
        <v>12</v>
      </c>
      <c r="E62" s="2" t="s">
        <v>0</v>
      </c>
      <c r="F62" s="9" t="s">
        <v>6</v>
      </c>
      <c r="G62" s="2" t="s">
        <v>14</v>
      </c>
      <c r="H62" s="9" t="s">
        <v>58</v>
      </c>
      <c r="I62" s="63" t="str">
        <f>HYPERLINK("https://fukutokuyaku.com/for_pharmacy/regimen/download92.php","●")</f>
        <v>●</v>
      </c>
    </row>
    <row r="63" spans="1:9" ht="20.100000000000001" customHeight="1" x14ac:dyDescent="0.15">
      <c r="A63" s="60"/>
      <c r="B63" s="38"/>
      <c r="C63" s="41"/>
      <c r="D63" s="38"/>
      <c r="E63" s="2" t="s">
        <v>0</v>
      </c>
      <c r="F63" s="9" t="s">
        <v>6</v>
      </c>
      <c r="G63" s="2" t="s">
        <v>59</v>
      </c>
      <c r="H63" s="9" t="s">
        <v>60</v>
      </c>
      <c r="I63" s="64"/>
    </row>
    <row r="64" spans="1:9" ht="20.100000000000001" customHeight="1" x14ac:dyDescent="0.15">
      <c r="A64" s="60"/>
      <c r="B64" s="39"/>
      <c r="C64" s="42"/>
      <c r="D64" s="39"/>
      <c r="E64" s="2" t="s">
        <v>0</v>
      </c>
      <c r="F64" s="9" t="s">
        <v>6</v>
      </c>
      <c r="G64" s="2" t="s">
        <v>40</v>
      </c>
      <c r="H64" s="9" t="s">
        <v>41</v>
      </c>
      <c r="I64" s="64"/>
    </row>
    <row r="65" spans="1:9" ht="20.100000000000001" customHeight="1" x14ac:dyDescent="0.15">
      <c r="A65" s="60"/>
      <c r="B65" s="37">
        <v>734006</v>
      </c>
      <c r="C65" s="40" t="s">
        <v>84</v>
      </c>
      <c r="D65" s="37" t="s">
        <v>12</v>
      </c>
      <c r="E65" s="2" t="s">
        <v>0</v>
      </c>
      <c r="F65" s="9" t="s">
        <v>6</v>
      </c>
      <c r="G65" s="2" t="s">
        <v>14</v>
      </c>
      <c r="H65" s="9" t="s">
        <v>58</v>
      </c>
      <c r="I65" s="63" t="str">
        <f>HYPERLINK("https://fukutokuyaku.com/for_pharmacy/regimen/download93.php","●")</f>
        <v>●</v>
      </c>
    </row>
    <row r="66" spans="1:9" x14ac:dyDescent="0.15">
      <c r="A66" s="60"/>
      <c r="B66" s="39"/>
      <c r="C66" s="42"/>
      <c r="D66" s="39"/>
      <c r="E66" s="2" t="s">
        <v>0</v>
      </c>
      <c r="F66" s="9" t="s">
        <v>6</v>
      </c>
      <c r="G66" s="2" t="s">
        <v>59</v>
      </c>
      <c r="H66" s="9" t="s">
        <v>60</v>
      </c>
      <c r="I66" s="64"/>
    </row>
    <row r="67" spans="1:9" x14ac:dyDescent="0.15">
      <c r="A67" s="60"/>
      <c r="B67" s="43">
        <v>734018</v>
      </c>
      <c r="C67" s="44" t="s">
        <v>117</v>
      </c>
      <c r="D67" s="43" t="s">
        <v>12</v>
      </c>
      <c r="E67" s="7" t="s">
        <v>114</v>
      </c>
      <c r="F67" s="13" t="s">
        <v>6</v>
      </c>
      <c r="G67" s="7" t="s">
        <v>59</v>
      </c>
      <c r="H67" s="13" t="s">
        <v>60</v>
      </c>
      <c r="I67" s="45" t="str">
        <f>HYPERLINK("https://fukutokuyaku.com/for_pharmacy/regimen/download137.php","●")</f>
        <v>●</v>
      </c>
    </row>
    <row r="68" spans="1:9" x14ac:dyDescent="0.15">
      <c r="A68" s="60"/>
      <c r="B68" s="43"/>
      <c r="C68" s="44"/>
      <c r="D68" s="43"/>
      <c r="E68" s="7" t="s">
        <v>114</v>
      </c>
      <c r="F68" s="13" t="s">
        <v>6</v>
      </c>
      <c r="G68" s="7" t="s">
        <v>33</v>
      </c>
      <c r="H68" s="13" t="s">
        <v>34</v>
      </c>
      <c r="I68" s="43"/>
    </row>
    <row r="69" spans="1:9" x14ac:dyDescent="0.15">
      <c r="A69" s="60"/>
      <c r="B69" s="43"/>
      <c r="C69" s="44"/>
      <c r="D69" s="43"/>
      <c r="E69" s="7" t="s">
        <v>114</v>
      </c>
      <c r="F69" s="13" t="s">
        <v>6</v>
      </c>
      <c r="G69" s="7" t="s">
        <v>40</v>
      </c>
      <c r="H69" s="13" t="s">
        <v>56</v>
      </c>
      <c r="I69" s="43"/>
    </row>
    <row r="70" spans="1:9" x14ac:dyDescent="0.15">
      <c r="A70" s="60"/>
      <c r="B70" s="31">
        <v>734024</v>
      </c>
      <c r="C70" s="47" t="s">
        <v>118</v>
      </c>
      <c r="D70" s="31" t="s">
        <v>12</v>
      </c>
      <c r="E70" s="7" t="s">
        <v>119</v>
      </c>
      <c r="F70" s="13" t="s">
        <v>6</v>
      </c>
      <c r="G70" s="7" t="s">
        <v>59</v>
      </c>
      <c r="H70" s="13" t="s">
        <v>60</v>
      </c>
      <c r="I70" s="45" t="str">
        <f>HYPERLINK("https://fukutokuyaku.com/for_pharmacy/regimen/download138.php","●")</f>
        <v>●</v>
      </c>
    </row>
    <row r="71" spans="1:9" x14ac:dyDescent="0.15">
      <c r="A71" s="60"/>
      <c r="B71" s="46"/>
      <c r="C71" s="48"/>
      <c r="D71" s="46"/>
      <c r="E71" s="7" t="s">
        <v>119</v>
      </c>
      <c r="F71" s="13" t="s">
        <v>6</v>
      </c>
      <c r="G71" s="7" t="s">
        <v>33</v>
      </c>
      <c r="H71" s="13" t="s">
        <v>34</v>
      </c>
      <c r="I71" s="43"/>
    </row>
    <row r="72" spans="1:9" x14ac:dyDescent="0.15">
      <c r="A72" s="60"/>
      <c r="B72" s="37">
        <v>734034</v>
      </c>
      <c r="C72" s="40" t="s">
        <v>78</v>
      </c>
      <c r="D72" s="37" t="s">
        <v>12</v>
      </c>
      <c r="E72" s="2" t="s">
        <v>45</v>
      </c>
      <c r="F72" s="9" t="s">
        <v>6</v>
      </c>
      <c r="G72" s="2" t="s">
        <v>47</v>
      </c>
      <c r="H72" s="9" t="s">
        <v>48</v>
      </c>
      <c r="I72" s="63" t="str">
        <f>HYPERLINK("https://fukutokuyaku.com/for_pharmacy/regimen/download95.php","●")</f>
        <v>●</v>
      </c>
    </row>
    <row r="73" spans="1:9" x14ac:dyDescent="0.15">
      <c r="A73" s="60"/>
      <c r="B73" s="38"/>
      <c r="C73" s="41"/>
      <c r="D73" s="38"/>
      <c r="E73" s="2" t="s">
        <v>0</v>
      </c>
      <c r="F73" s="9" t="s">
        <v>6</v>
      </c>
      <c r="G73" s="2" t="s">
        <v>22</v>
      </c>
      <c r="H73" s="9" t="s">
        <v>23</v>
      </c>
      <c r="I73" s="64"/>
    </row>
    <row r="74" spans="1:9" x14ac:dyDescent="0.15">
      <c r="A74" s="60"/>
      <c r="B74" s="39"/>
      <c r="C74" s="42"/>
      <c r="D74" s="39"/>
      <c r="E74" s="2" t="s">
        <v>0</v>
      </c>
      <c r="F74" s="9" t="s">
        <v>6</v>
      </c>
      <c r="G74" s="2" t="s">
        <v>14</v>
      </c>
      <c r="H74" s="9" t="s">
        <v>58</v>
      </c>
      <c r="I74" s="64"/>
    </row>
    <row r="75" spans="1:9" x14ac:dyDescent="0.15">
      <c r="A75" s="60"/>
      <c r="B75" s="37">
        <v>734073</v>
      </c>
      <c r="C75" s="40" t="s">
        <v>85</v>
      </c>
      <c r="D75" s="37" t="s">
        <v>12</v>
      </c>
      <c r="E75" s="2" t="s">
        <v>0</v>
      </c>
      <c r="F75" s="9" t="s">
        <v>6</v>
      </c>
      <c r="G75" s="2" t="s">
        <v>59</v>
      </c>
      <c r="H75" s="9" t="s">
        <v>60</v>
      </c>
      <c r="I75" s="63" t="str">
        <f>HYPERLINK("https://fukutokuyaku.com/for_pharmacy/regimen/download96.php","●")</f>
        <v>●</v>
      </c>
    </row>
    <row r="76" spans="1:9" x14ac:dyDescent="0.15">
      <c r="A76" s="60"/>
      <c r="B76" s="39"/>
      <c r="C76" s="42"/>
      <c r="D76" s="39"/>
      <c r="E76" s="2" t="s">
        <v>0</v>
      </c>
      <c r="F76" s="9" t="s">
        <v>6</v>
      </c>
      <c r="G76" s="2" t="s">
        <v>22</v>
      </c>
      <c r="H76" s="9" t="s">
        <v>61</v>
      </c>
      <c r="I76" s="64"/>
    </row>
    <row r="77" spans="1:9" x14ac:dyDescent="0.15">
      <c r="A77" s="60"/>
      <c r="B77" s="9">
        <v>734273</v>
      </c>
      <c r="C77" s="10" t="s">
        <v>86</v>
      </c>
      <c r="D77" s="9" t="s">
        <v>12</v>
      </c>
      <c r="E77" s="2" t="s">
        <v>0</v>
      </c>
      <c r="F77" s="9" t="s">
        <v>6</v>
      </c>
      <c r="G77" s="2" t="s">
        <v>62</v>
      </c>
      <c r="H77" s="9" t="s">
        <v>60</v>
      </c>
      <c r="I77" s="11" t="str">
        <f>HYPERLINK("https://fukutokuyaku.com/for_pharmacy/regimen/download97.php","●")</f>
        <v>●</v>
      </c>
    </row>
    <row r="78" spans="1:9" x14ac:dyDescent="0.15">
      <c r="A78" s="60"/>
      <c r="B78" s="37" t="s">
        <v>8</v>
      </c>
      <c r="C78" s="40" t="s">
        <v>87</v>
      </c>
      <c r="D78" s="37" t="s">
        <v>12</v>
      </c>
      <c r="E78" s="2" t="s">
        <v>0</v>
      </c>
      <c r="F78" s="9" t="s">
        <v>6</v>
      </c>
      <c r="G78" s="2" t="s">
        <v>62</v>
      </c>
      <c r="H78" s="9" t="s">
        <v>60</v>
      </c>
      <c r="I78" s="62" t="s">
        <v>46</v>
      </c>
    </row>
    <row r="79" spans="1:9" x14ac:dyDescent="0.15">
      <c r="A79" s="60"/>
      <c r="B79" s="38"/>
      <c r="C79" s="41"/>
      <c r="D79" s="38"/>
      <c r="E79" s="2" t="s">
        <v>0</v>
      </c>
      <c r="F79" s="9" t="s">
        <v>6</v>
      </c>
      <c r="G79" s="2" t="s">
        <v>7</v>
      </c>
      <c r="H79" s="9" t="s">
        <v>61</v>
      </c>
      <c r="I79" s="62"/>
    </row>
    <row r="80" spans="1:9" ht="14.25" thickBot="1" x14ac:dyDescent="0.2">
      <c r="A80" s="60"/>
      <c r="B80" s="39"/>
      <c r="C80" s="42"/>
      <c r="D80" s="39"/>
      <c r="E80" s="2" t="s">
        <v>0</v>
      </c>
      <c r="F80" s="9" t="s">
        <v>6</v>
      </c>
      <c r="G80" s="2" t="s">
        <v>13</v>
      </c>
      <c r="H80" s="9" t="s">
        <v>58</v>
      </c>
      <c r="I80" s="62"/>
    </row>
    <row r="81" spans="1:9" ht="14.25" thickTop="1" x14ac:dyDescent="0.15">
      <c r="A81" s="60"/>
      <c r="B81" s="28" t="s">
        <v>120</v>
      </c>
      <c r="C81" s="29"/>
      <c r="D81" s="29"/>
      <c r="E81" s="29"/>
      <c r="F81" s="29"/>
      <c r="G81" s="29"/>
      <c r="H81" s="29"/>
      <c r="I81" s="51"/>
    </row>
    <row r="82" spans="1:9" x14ac:dyDescent="0.15">
      <c r="A82" s="60"/>
      <c r="B82" s="31">
        <v>734022</v>
      </c>
      <c r="C82" s="33" t="s">
        <v>81</v>
      </c>
      <c r="D82" s="31" t="s">
        <v>88</v>
      </c>
      <c r="E82" s="7" t="s">
        <v>45</v>
      </c>
      <c r="F82" s="13" t="s">
        <v>6</v>
      </c>
      <c r="G82" s="7" t="s">
        <v>89</v>
      </c>
      <c r="H82" s="13" t="s">
        <v>90</v>
      </c>
      <c r="I82" s="35" t="str">
        <f>HYPERLINK("https://fukutokuyaku.com/for_pharmacy/regimen/download139.php","●")</f>
        <v>●</v>
      </c>
    </row>
    <row r="83" spans="1:9" x14ac:dyDescent="0.15">
      <c r="A83" s="60"/>
      <c r="B83" s="32"/>
      <c r="C83" s="34"/>
      <c r="D83" s="32"/>
      <c r="E83" s="7" t="s">
        <v>30</v>
      </c>
      <c r="F83" s="13" t="s">
        <v>6</v>
      </c>
      <c r="G83" s="7" t="s">
        <v>7</v>
      </c>
      <c r="H83" s="13" t="s">
        <v>55</v>
      </c>
      <c r="I83" s="32"/>
    </row>
    <row r="84" spans="1:9" x14ac:dyDescent="0.15">
      <c r="A84" s="60"/>
      <c r="B84" s="31" t="s">
        <v>8</v>
      </c>
      <c r="C84" s="36" t="s">
        <v>121</v>
      </c>
      <c r="D84" s="31" t="s">
        <v>88</v>
      </c>
      <c r="E84" s="7" t="s">
        <v>45</v>
      </c>
      <c r="F84" s="13" t="s">
        <v>6</v>
      </c>
      <c r="G84" s="7" t="s">
        <v>89</v>
      </c>
      <c r="H84" s="13" t="s">
        <v>90</v>
      </c>
      <c r="I84" s="31" t="s">
        <v>46</v>
      </c>
    </row>
    <row r="85" spans="1:9" x14ac:dyDescent="0.15">
      <c r="A85" s="60"/>
      <c r="B85" s="32"/>
      <c r="C85" s="34"/>
      <c r="D85" s="32"/>
      <c r="E85" s="7" t="s">
        <v>30</v>
      </c>
      <c r="F85" s="13" t="s">
        <v>6</v>
      </c>
      <c r="G85" s="7" t="s">
        <v>122</v>
      </c>
      <c r="H85" s="13" t="s">
        <v>56</v>
      </c>
      <c r="I85" s="32"/>
    </row>
    <row r="87" spans="1:9" x14ac:dyDescent="0.15">
      <c r="I87" s="5" t="s">
        <v>134</v>
      </c>
    </row>
  </sheetData>
  <mergeCells count="109">
    <mergeCell ref="B4:I4"/>
    <mergeCell ref="A4:A85"/>
    <mergeCell ref="B31:B34"/>
    <mergeCell ref="C31:C34"/>
    <mergeCell ref="D31:D34"/>
    <mergeCell ref="I31:I34"/>
    <mergeCell ref="B35:B37"/>
    <mergeCell ref="C35:C37"/>
    <mergeCell ref="D35:D37"/>
    <mergeCell ref="I35:I37"/>
    <mergeCell ref="C29:C30"/>
    <mergeCell ref="D29:D30"/>
    <mergeCell ref="I29:I30"/>
    <mergeCell ref="B41:B42"/>
    <mergeCell ref="C41:C42"/>
    <mergeCell ref="B52:B53"/>
    <mergeCell ref="C52:C53"/>
    <mergeCell ref="D52:D53"/>
    <mergeCell ref="I52:I53"/>
    <mergeCell ref="B60:B61"/>
    <mergeCell ref="C60:C61"/>
    <mergeCell ref="D60:D61"/>
    <mergeCell ref="I60:I61"/>
    <mergeCell ref="B54:B55"/>
    <mergeCell ref="C54:C55"/>
    <mergeCell ref="D54:D55"/>
    <mergeCell ref="I54:I55"/>
    <mergeCell ref="B56:B57"/>
    <mergeCell ref="C56:C57"/>
    <mergeCell ref="D56:D57"/>
    <mergeCell ref="B7:I7"/>
    <mergeCell ref="D41:D42"/>
    <mergeCell ref="I41:I42"/>
    <mergeCell ref="B49:B50"/>
    <mergeCell ref="C49:C50"/>
    <mergeCell ref="D49:D50"/>
    <mergeCell ref="I49:I50"/>
    <mergeCell ref="B47:B48"/>
    <mergeCell ref="C47:C48"/>
    <mergeCell ref="D47:D48"/>
    <mergeCell ref="I47:I48"/>
    <mergeCell ref="B27:B28"/>
    <mergeCell ref="C27:C28"/>
    <mergeCell ref="D27:D28"/>
    <mergeCell ref="I27:I28"/>
    <mergeCell ref="B29:B30"/>
    <mergeCell ref="B8:B11"/>
    <mergeCell ref="C8:C10"/>
    <mergeCell ref="D8:D10"/>
    <mergeCell ref="I8:I10"/>
    <mergeCell ref="B12:B13"/>
    <mergeCell ref="C12:C13"/>
    <mergeCell ref="D12:D13"/>
    <mergeCell ref="I12:I13"/>
    <mergeCell ref="B14:B16"/>
    <mergeCell ref="C14:C16"/>
    <mergeCell ref="D14:D16"/>
    <mergeCell ref="I14:I16"/>
    <mergeCell ref="B18:I18"/>
    <mergeCell ref="B38:B40"/>
    <mergeCell ref="C38:C40"/>
    <mergeCell ref="D38:D40"/>
    <mergeCell ref="I38:I40"/>
    <mergeCell ref="B43:B46"/>
    <mergeCell ref="C43:C45"/>
    <mergeCell ref="D43:D45"/>
    <mergeCell ref="I43:I45"/>
    <mergeCell ref="I56:I57"/>
    <mergeCell ref="B58:B59"/>
    <mergeCell ref="C58:C59"/>
    <mergeCell ref="D58:D59"/>
    <mergeCell ref="I58:I59"/>
    <mergeCell ref="B62:B64"/>
    <mergeCell ref="C62:C64"/>
    <mergeCell ref="D62:D64"/>
    <mergeCell ref="I62:I64"/>
    <mergeCell ref="B65:B66"/>
    <mergeCell ref="C65:C66"/>
    <mergeCell ref="D65:D66"/>
    <mergeCell ref="I65:I66"/>
    <mergeCell ref="B67:B69"/>
    <mergeCell ref="C67:C69"/>
    <mergeCell ref="D67:D69"/>
    <mergeCell ref="I67:I69"/>
    <mergeCell ref="B70:B71"/>
    <mergeCell ref="C70:C71"/>
    <mergeCell ref="D70:D71"/>
    <mergeCell ref="I70:I71"/>
    <mergeCell ref="B72:B74"/>
    <mergeCell ref="C72:C74"/>
    <mergeCell ref="D72:D74"/>
    <mergeCell ref="I72:I74"/>
    <mergeCell ref="B75:B76"/>
    <mergeCell ref="C75:C76"/>
    <mergeCell ref="D75:D76"/>
    <mergeCell ref="I75:I76"/>
    <mergeCell ref="B78:B80"/>
    <mergeCell ref="C78:C80"/>
    <mergeCell ref="D78:D80"/>
    <mergeCell ref="I78:I80"/>
    <mergeCell ref="B81:I81"/>
    <mergeCell ref="B82:B83"/>
    <mergeCell ref="C82:C83"/>
    <mergeCell ref="D82:D83"/>
    <mergeCell ref="I82:I83"/>
    <mergeCell ref="B84:B85"/>
    <mergeCell ref="C84:C85"/>
    <mergeCell ref="D84:D85"/>
    <mergeCell ref="I84:I85"/>
  </mergeCells>
  <phoneticPr fontId="18"/>
  <dataValidations count="2">
    <dataValidation type="list" allowBlank="1" showInputMessage="1" showErrorMessage="1" sqref="F82:F118 F55 F8:F15 F57:F80 F21:F53 F5:F6" xr:uid="{00000000-0002-0000-0000-000000000000}">
      <formula1>"点滴静注,静脈注射,持続静注"</formula1>
    </dataValidation>
    <dataValidation allowBlank="1" showInputMessage="1" showErrorMessage="1" prompt="左詰めでインデント１" sqref="C41 C35 C43:C70 C84 C82 C72:C80 C19:C32 C38 C8:C17 C5:C6" xr:uid="{9B3B6C85-2DA6-45B2-B7E9-53205589B15B}"/>
  </dataValidations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肺</vt:lpstr>
      <vt:lpstr>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SSIUser</dc:creator>
  <cp:lastModifiedBy>chiyo tamagawa</cp:lastModifiedBy>
  <cp:lastPrinted>2020-06-06T00:29:03Z</cp:lastPrinted>
  <dcterms:created xsi:type="dcterms:W3CDTF">2020-04-17T06:30:36Z</dcterms:created>
  <dcterms:modified xsi:type="dcterms:W3CDTF">2022-04-28T05:31:18Z</dcterms:modified>
</cp:coreProperties>
</file>